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Ogółem Oświata" sheetId="1" r:id="rId1"/>
  </sheets>
  <definedNames>
    <definedName name="_xlnm.Print_Titles" localSheetId="0">'Ogółem Oświata'!$8:$8</definedName>
  </definedNames>
  <calcPr fullCalcOnLoad="1"/>
</workbook>
</file>

<file path=xl/sharedStrings.xml><?xml version="1.0" encoding="utf-8"?>
<sst xmlns="http://schemas.openxmlformats.org/spreadsheetml/2006/main" count="108" uniqueCount="78">
  <si>
    <t>Jednostki/rozdział</t>
  </si>
  <si>
    <t>Szkoła Podstawowa w  Grzybowej Górze</t>
  </si>
  <si>
    <t>Szkoła Podstawowa w  Majkowie</t>
  </si>
  <si>
    <t>Szkoła Podstawowa w  Kierzu Niedźwiedzim</t>
  </si>
  <si>
    <t>Ogółem 80146</t>
  </si>
  <si>
    <t>Ogółem 80195</t>
  </si>
  <si>
    <t>Ogółem 85446</t>
  </si>
  <si>
    <t xml:space="preserve">Subwencja oświatowa </t>
  </si>
  <si>
    <t xml:space="preserve">Ilość dzieci </t>
  </si>
  <si>
    <t>Dokształcanie i odpsy socjalne emerytów</t>
  </si>
  <si>
    <t>Subwencja do podziału na dziecko</t>
  </si>
  <si>
    <t xml:space="preserve">Subwencja na dziecko </t>
  </si>
  <si>
    <t xml:space="preserve">Plan </t>
  </si>
  <si>
    <t xml:space="preserve"> </t>
  </si>
  <si>
    <t>Załącznik Nr 12</t>
  </si>
  <si>
    <t xml:space="preserve">Razem 85415 </t>
  </si>
  <si>
    <t>Szkoła Podstawowa Grzybowa Góra</t>
  </si>
  <si>
    <t>Ilość dzieci 2009/2010</t>
  </si>
  <si>
    <t>Plan na 2010r.</t>
  </si>
  <si>
    <t>Przysługująca subwencja na 2010r.</t>
  </si>
  <si>
    <t>Ogółem 80148</t>
  </si>
  <si>
    <t>Zespół Szkół  w Skarżysku Koscielnym</t>
  </si>
  <si>
    <t>Zespół Szkół 85395- Projekt Kapitał Ludzki</t>
  </si>
  <si>
    <t>Ogółem r.85395</t>
  </si>
  <si>
    <t>Zespół Szkół w Skarżysku Kościelnym</t>
  </si>
  <si>
    <t>UG na komisje egzaminacyjne</t>
  </si>
  <si>
    <t>RAZEM  Z INWESTYCJAMI</t>
  </si>
  <si>
    <t>RAZEM PLANY FINANSOWE JEDNOSTEK OŚWIATOWYCH</t>
  </si>
  <si>
    <t>Zadania oświatowe realizowane przez URZĄD GMINY</t>
  </si>
  <si>
    <t>Zespół Szkół Publicznych w  Skarżysku Kościelnym</t>
  </si>
  <si>
    <t>Ogółem 92601</t>
  </si>
  <si>
    <t xml:space="preserve">Rozdział 80101 - Szkoły Podstawowe </t>
  </si>
  <si>
    <t>Rozdział 80104- Przedszkola</t>
  </si>
  <si>
    <t>Przedszkole Samorządowe w Skarżysku Kościelnym</t>
  </si>
  <si>
    <t>Rozdział 80110 - Gimnazja</t>
  </si>
  <si>
    <t xml:space="preserve">Rozdział 80146 - Dokształcanie i doskonalenie nauczycieli </t>
  </si>
  <si>
    <t>Szkoła Podstawowa im. Stefana Żeromskiego w  Majkowie</t>
  </si>
  <si>
    <t>Szkoła Podstawowa   Lipowe Pole Skarbowe</t>
  </si>
  <si>
    <t>Publiczna Szkoła Podstawowa w  Kierzu Niedźwiedzim</t>
  </si>
  <si>
    <t>Rozdział  80103 - Oddziały przedszkolne w szkołach podstawowych</t>
  </si>
  <si>
    <t>Rozdział  80195-Pozostała działalność ( Odpisy na fundusz socjalny emerytowanych nauczycieli)</t>
  </si>
  <si>
    <t>Rozdział 80148 - Stołówki szkolne i przedszkolne</t>
  </si>
  <si>
    <t xml:space="preserve">Rozdział 85401 - Świetlice szkolne </t>
  </si>
  <si>
    <t xml:space="preserve">Rozdział 85415 - Pomoc materialna dla uczniów (wyprawka szkolna)  </t>
  </si>
  <si>
    <t>Rozdział 85446 - Dokształcanie i doskonalenie nauczycieli</t>
  </si>
  <si>
    <t>Rozdział 92601- Obiekty sportowe (Boisko ORLIK)</t>
  </si>
  <si>
    <t>Rozdział 80113 - Dowożenie uczniów do szkół (dowóz dzieci niepełnosprawnych)</t>
  </si>
  <si>
    <t>Rozdział 80101 - Szkoły podstawowe (Inwestycje oświatowe)</t>
  </si>
  <si>
    <t xml:space="preserve">Rozdział 80195 - Pozostała działalność (Komisje egzaminacyjne na awans zawodowy nauczycieli i inne) </t>
  </si>
  <si>
    <t>RAZEM ZADANIA  OŚWIATY REALIZOWANE PRZEZ URZĄD GMINY</t>
  </si>
  <si>
    <t>OGÓŁEM ZADANIA OŚWIATY</t>
  </si>
  <si>
    <t>Zadania realizowane przez jednostki oświatowe</t>
  </si>
  <si>
    <t>Przedszkole</t>
  </si>
  <si>
    <t>Rozdział  85395- Pozostała działalność  (Projekt Kapitał Ludzki- Baśniowy Świat)</t>
  </si>
  <si>
    <t xml:space="preserve">% wyk  </t>
  </si>
  <si>
    <t>Szkoła Podstawowa Lipowe Pole Skarbowe</t>
  </si>
  <si>
    <t>Ogółem 80101</t>
  </si>
  <si>
    <t>Ogółem 80103</t>
  </si>
  <si>
    <t>Ogółem 80104</t>
  </si>
  <si>
    <t>Ogółem 85401</t>
  </si>
  <si>
    <t>Ogółem 92195</t>
  </si>
  <si>
    <t xml:space="preserve">Rozdział 92195 - Pozostała działalność </t>
  </si>
  <si>
    <t xml:space="preserve">Rozdział 92695 - Pozostała działalność </t>
  </si>
  <si>
    <t>Ogółem 92695</t>
  </si>
  <si>
    <t>Rozdział 80113 - Dowożenie uczniów do szkół (dowóz do gimnazjum wraz z obsługą dowozu)</t>
  </si>
  <si>
    <t>Plan po zmianach w  2012r.</t>
  </si>
  <si>
    <t xml:space="preserve">Wykonanie za 2012r. </t>
  </si>
  <si>
    <t xml:space="preserve"> Realizacja planów finansowych zadań oświatowych w 2012 roku</t>
  </si>
  <si>
    <t>Rozdział  85395- Pozostała działalność  (Projekt Kapitał Ludzki- Uczymy się i rozwijamy z indywidualizacją)</t>
  </si>
  <si>
    <t>Rozdział  80106 - Inne formy wychowania przedszkolnego</t>
  </si>
  <si>
    <t>Ogółem 80106</t>
  </si>
  <si>
    <t>Ogółem 80110</t>
  </si>
  <si>
    <t xml:space="preserve">Szkoła Podstawowa w Lipowym Polu-realizacja zadań Funduszu Sołeckiego </t>
  </si>
  <si>
    <t>Szkoła Podstawowa im. Stefana Żeromskiego w  Majkowie- realizacja zadań w ramach Funduszu Sołeckiego</t>
  </si>
  <si>
    <t>Publiczna Szkoła Podstawowa w  Kierzu Niedźwiedzim-realizacja zadan w ramach Funduszu Sołeckiego</t>
  </si>
  <si>
    <t xml:space="preserve">Rozdział 80101 - Szkoły podstawowe -wypłata dotacji dla szkół prowadzonych przez osoby fizyczne i stowarzyszenie </t>
  </si>
  <si>
    <t xml:space="preserve">Rozdział 80103 - Oddziały przedszkolne w szkołach podstawowych -wypłata dotacji dla szkół prowadzonych przez osoby fizyczne i stowarzyszenie </t>
  </si>
  <si>
    <t xml:space="preserve">Rozdział 80106 - Punkty przedszkolne -wypłata dotacji dla szkół prowadzonych przez osoby fizyczne i stowarzyszenie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</si>
</sst>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0"/>
    </font>
    <font>
      <b/>
      <sz val="10"/>
      <color indexed="10"/>
      <name val="Arial"/>
      <family val="2"/>
    </font>
    <font>
      <sz val="10"/>
      <color indexed="10"/>
      <name val="Arial CE"/>
      <family val="0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0" borderId="10" xfId="52" applyFont="1" applyBorder="1" applyAlignment="1">
      <alignment vertical="center" wrapText="1"/>
      <protection/>
    </xf>
    <xf numFmtId="0" fontId="2" fillId="0" borderId="10" xfId="52" applyFont="1" applyBorder="1" applyAlignment="1">
      <alignment wrapText="1"/>
      <protection/>
    </xf>
    <xf numFmtId="0" fontId="1" fillId="0" borderId="10" xfId="52" applyFont="1" applyBorder="1" applyAlignment="1">
      <alignment wrapText="1"/>
      <protection/>
    </xf>
    <xf numFmtId="4" fontId="2" fillId="0" borderId="11" xfId="52" applyNumberFormat="1" applyFont="1" applyBorder="1" applyAlignment="1">
      <alignment/>
      <protection/>
    </xf>
    <xf numFmtId="0" fontId="1" fillId="0" borderId="10" xfId="52" applyFont="1" applyBorder="1" applyAlignment="1">
      <alignment wrapText="1"/>
      <protection/>
    </xf>
    <xf numFmtId="0" fontId="0" fillId="0" borderId="0" xfId="0" applyFont="1" applyAlignment="1">
      <alignment/>
    </xf>
    <xf numFmtId="4" fontId="0" fillId="0" borderId="11" xfId="0" applyNumberFormat="1" applyBorder="1" applyAlignment="1">
      <alignment/>
    </xf>
    <xf numFmtId="4" fontId="2" fillId="0" borderId="12" xfId="52" applyNumberFormat="1" applyFont="1" applyBorder="1" applyAlignment="1">
      <alignment vertical="center" wrapText="1"/>
      <protection/>
    </xf>
    <xf numFmtId="4" fontId="2" fillId="0" borderId="13" xfId="52" applyNumberFormat="1" applyFont="1" applyBorder="1" applyAlignment="1">
      <alignment wrapText="1"/>
      <protection/>
    </xf>
    <xf numFmtId="4" fontId="2" fillId="0" borderId="12" xfId="52" applyNumberFormat="1" applyFont="1" applyBorder="1" applyAlignment="1">
      <alignment wrapText="1"/>
      <protection/>
    </xf>
    <xf numFmtId="4" fontId="1" fillId="0" borderId="12" xfId="52" applyNumberFormat="1" applyFont="1" applyBorder="1" applyAlignment="1">
      <alignment wrapText="1"/>
      <protection/>
    </xf>
    <xf numFmtId="4" fontId="2" fillId="0" borderId="11" xfId="52" applyNumberFormat="1" applyFont="1" applyBorder="1" applyAlignment="1">
      <alignment/>
      <protection/>
    </xf>
    <xf numFmtId="4" fontId="3" fillId="0" borderId="11" xfId="0" applyNumberFormat="1" applyFont="1" applyBorder="1" applyAlignment="1">
      <alignment/>
    </xf>
    <xf numFmtId="4" fontId="0" fillId="0" borderId="0" xfId="0" applyNumberFormat="1" applyAlignment="1">
      <alignment/>
    </xf>
    <xf numFmtId="0" fontId="2" fillId="0" borderId="13" xfId="52" applyFont="1" applyBorder="1" applyAlignment="1">
      <alignment wrapText="1"/>
      <protection/>
    </xf>
    <xf numFmtId="0" fontId="2" fillId="0" borderId="12" xfId="52" applyFont="1" applyBorder="1" applyAlignment="1">
      <alignment wrapText="1"/>
      <protection/>
    </xf>
    <xf numFmtId="0" fontId="1" fillId="0" borderId="12" xfId="52" applyFont="1" applyBorder="1" applyAlignment="1">
      <alignment wrapText="1"/>
      <protection/>
    </xf>
    <xf numFmtId="0" fontId="0" fillId="0" borderId="11" xfId="0" applyBorder="1" applyAlignment="1">
      <alignment/>
    </xf>
    <xf numFmtId="4" fontId="1" fillId="0" borderId="12" xfId="52" applyNumberFormat="1" applyFont="1" applyBorder="1" applyAlignment="1">
      <alignment wrapText="1"/>
      <protection/>
    </xf>
    <xf numFmtId="0" fontId="3" fillId="0" borderId="0" xfId="0" applyFont="1" applyAlignment="1">
      <alignment/>
    </xf>
    <xf numFmtId="4" fontId="2" fillId="0" borderId="11" xfId="52" applyNumberFormat="1" applyFont="1" applyBorder="1" applyAlignment="1">
      <alignment vertical="center" wrapText="1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2" fillId="0" borderId="11" xfId="52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2" fillId="0" borderId="14" xfId="52" applyNumberFormat="1" applyFont="1" applyBorder="1" applyAlignment="1">
      <alignment horizontal="right" vertical="center" wrapText="1"/>
      <protection/>
    </xf>
    <xf numFmtId="4" fontId="2" fillId="0" borderId="15" xfId="52" applyNumberFormat="1" applyFont="1" applyBorder="1" applyAlignment="1">
      <alignment horizontal="right" vertical="center" wrapText="1"/>
      <protection/>
    </xf>
    <xf numFmtId="0" fontId="2" fillId="0" borderId="16" xfId="52" applyFont="1" applyBorder="1" applyAlignment="1">
      <alignment horizontal="left" vertical="center" wrapText="1"/>
      <protection/>
    </xf>
    <xf numFmtId="4" fontId="2" fillId="0" borderId="12" xfId="52" applyNumberFormat="1" applyFont="1" applyFill="1" applyBorder="1" applyAlignment="1">
      <alignment horizontal="center" vertical="center" wrapText="1"/>
      <protection/>
    </xf>
    <xf numFmtId="4" fontId="0" fillId="0" borderId="12" xfId="0" applyNumberFormat="1" applyFont="1" applyBorder="1" applyAlignment="1">
      <alignment/>
    </xf>
    <xf numFmtId="4" fontId="2" fillId="0" borderId="12" xfId="52" applyNumberFormat="1" applyFont="1" applyBorder="1" applyAlignment="1">
      <alignment/>
      <protection/>
    </xf>
    <xf numFmtId="4" fontId="3" fillId="0" borderId="12" xfId="0" applyNumberFormat="1" applyFont="1" applyBorder="1" applyAlignment="1">
      <alignment/>
    </xf>
    <xf numFmtId="4" fontId="2" fillId="0" borderId="17" xfId="52" applyNumberFormat="1" applyFont="1" applyBorder="1" applyAlignment="1">
      <alignment horizontal="center" vertical="center" wrapText="1"/>
      <protection/>
    </xf>
    <xf numFmtId="4" fontId="2" fillId="0" borderId="18" xfId="52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10" xfId="52" applyFont="1" applyBorder="1" applyAlignment="1">
      <alignment wrapText="1"/>
      <protection/>
    </xf>
    <xf numFmtId="4" fontId="7" fillId="0" borderId="12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4" fontId="6" fillId="0" borderId="11" xfId="52" applyNumberFormat="1" applyFont="1" applyBorder="1" applyAlignment="1">
      <alignment/>
      <protection/>
    </xf>
    <xf numFmtId="0" fontId="4" fillId="0" borderId="10" xfId="52" applyFont="1" applyBorder="1" applyAlignment="1">
      <alignment vertical="center" wrapText="1"/>
      <protection/>
    </xf>
    <xf numFmtId="4" fontId="4" fillId="0" borderId="12" xfId="52" applyNumberFormat="1" applyFont="1" applyBorder="1" applyAlignment="1">
      <alignment/>
      <protection/>
    </xf>
    <xf numFmtId="4" fontId="4" fillId="0" borderId="11" xfId="52" applyNumberFormat="1" applyFont="1" applyBorder="1" applyAlignment="1">
      <alignment/>
      <protection/>
    </xf>
    <xf numFmtId="4" fontId="4" fillId="0" borderId="13" xfId="52" applyNumberFormat="1" applyFont="1" applyBorder="1" applyAlignment="1">
      <alignment vertical="center" wrapText="1"/>
      <protection/>
    </xf>
    <xf numFmtId="0" fontId="4" fillId="0" borderId="13" xfId="52" applyFont="1" applyBorder="1" applyAlignment="1">
      <alignment vertical="center" wrapText="1"/>
      <protection/>
    </xf>
    <xf numFmtId="0" fontId="4" fillId="0" borderId="10" xfId="52" applyFont="1" applyBorder="1" applyAlignment="1">
      <alignment wrapText="1"/>
      <protection/>
    </xf>
    <xf numFmtId="4" fontId="4" fillId="0" borderId="13" xfId="52" applyNumberFormat="1" applyFont="1" applyBorder="1" applyAlignment="1">
      <alignment wrapText="1"/>
      <protection/>
    </xf>
    <xf numFmtId="0" fontId="4" fillId="0" borderId="13" xfId="52" applyFont="1" applyBorder="1" applyAlignment="1">
      <alignment wrapText="1"/>
      <protection/>
    </xf>
    <xf numFmtId="4" fontId="4" fillId="0" borderId="11" xfId="52" applyNumberFormat="1" applyFont="1" applyBorder="1" applyAlignment="1">
      <alignment/>
      <protection/>
    </xf>
    <xf numFmtId="4" fontId="4" fillId="0" borderId="12" xfId="52" applyNumberFormat="1" applyFont="1" applyBorder="1" applyAlignment="1">
      <alignment/>
      <protection/>
    </xf>
    <xf numFmtId="4" fontId="4" fillId="0" borderId="12" xfId="52" applyNumberFormat="1" applyFont="1" applyBorder="1" applyAlignment="1">
      <alignment wrapText="1"/>
      <protection/>
    </xf>
    <xf numFmtId="4" fontId="6" fillId="0" borderId="12" xfId="52" applyNumberFormat="1" applyFont="1" applyBorder="1" applyAlignment="1">
      <alignment wrapText="1"/>
      <protection/>
    </xf>
    <xf numFmtId="4" fontId="4" fillId="0" borderId="11" xfId="52" applyNumberFormat="1" applyFont="1" applyBorder="1" applyAlignment="1">
      <alignment wrapText="1"/>
      <protection/>
    </xf>
    <xf numFmtId="4" fontId="6" fillId="0" borderId="12" xfId="52" applyNumberFormat="1" applyFont="1" applyBorder="1">
      <alignment/>
      <protection/>
    </xf>
    <xf numFmtId="4" fontId="6" fillId="0" borderId="12" xfId="52" applyNumberFormat="1" applyFont="1" applyBorder="1" applyAlignment="1">
      <alignment/>
      <protection/>
    </xf>
    <xf numFmtId="0" fontId="6" fillId="0" borderId="12" xfId="52" applyFont="1" applyBorder="1" applyAlignment="1">
      <alignment wrapText="1"/>
      <protection/>
    </xf>
    <xf numFmtId="0" fontId="6" fillId="0" borderId="10" xfId="52" applyFont="1" applyBorder="1" applyAlignment="1">
      <alignment wrapText="1"/>
      <protection/>
    </xf>
    <xf numFmtId="0" fontId="4" fillId="0" borderId="16" xfId="52" applyFont="1" applyBorder="1" applyAlignment="1">
      <alignment wrapText="1"/>
      <protection/>
    </xf>
    <xf numFmtId="4" fontId="4" fillId="0" borderId="19" xfId="52" applyNumberFormat="1" applyFont="1" applyBorder="1" applyAlignment="1">
      <alignment wrapText="1"/>
      <protection/>
    </xf>
    <xf numFmtId="0" fontId="4" fillId="0" borderId="19" xfId="52" applyFont="1" applyBorder="1" applyAlignment="1">
      <alignment wrapText="1"/>
      <protection/>
    </xf>
    <xf numFmtId="4" fontId="5" fillId="0" borderId="2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4" fillId="0" borderId="21" xfId="52" applyFont="1" applyBorder="1" applyAlignment="1">
      <alignment horizontal="left" vertical="center" wrapText="1"/>
      <protection/>
    </xf>
    <xf numFmtId="4" fontId="4" fillId="0" borderId="22" xfId="52" applyNumberFormat="1" applyFont="1" applyBorder="1" applyAlignment="1">
      <alignment horizontal="right" vertical="center" wrapText="1"/>
      <protection/>
    </xf>
    <xf numFmtId="4" fontId="5" fillId="0" borderId="23" xfId="0" applyNumberFormat="1" applyFont="1" applyBorder="1" applyAlignment="1">
      <alignment/>
    </xf>
    <xf numFmtId="4" fontId="4" fillId="0" borderId="15" xfId="52" applyNumberFormat="1" applyFont="1" applyBorder="1" applyAlignment="1">
      <alignment horizontal="right" vertical="center" wrapText="1"/>
      <protection/>
    </xf>
    <xf numFmtId="0" fontId="4" fillId="0" borderId="16" xfId="52" applyFont="1" applyBorder="1" applyAlignment="1">
      <alignment horizontal="left" vertical="center" wrapText="1"/>
      <protection/>
    </xf>
    <xf numFmtId="4" fontId="4" fillId="0" borderId="14" xfId="52" applyNumberFormat="1" applyFont="1" applyBorder="1" applyAlignment="1">
      <alignment horizontal="right" vertical="center" wrapText="1"/>
      <protection/>
    </xf>
    <xf numFmtId="0" fontId="4" fillId="0" borderId="24" xfId="52" applyFont="1" applyBorder="1" applyAlignment="1">
      <alignment horizontal="left" vertical="center" wrapText="1"/>
      <protection/>
    </xf>
    <xf numFmtId="4" fontId="4" fillId="0" borderId="25" xfId="52" applyNumberFormat="1" applyFont="1" applyBorder="1" applyAlignment="1">
      <alignment horizontal="right" vertical="center" wrapText="1"/>
      <protection/>
    </xf>
    <xf numFmtId="0" fontId="2" fillId="0" borderId="10" xfId="52" applyFont="1" applyBorder="1" applyAlignment="1">
      <alignment wrapText="1"/>
      <protection/>
    </xf>
    <xf numFmtId="4" fontId="2" fillId="0" borderId="12" xfId="52" applyNumberFormat="1" applyFont="1" applyBorder="1" applyAlignment="1">
      <alignment wrapText="1"/>
      <protection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1" fillId="0" borderId="12" xfId="52" applyNumberFormat="1" applyFont="1" applyBorder="1">
      <alignment/>
      <protection/>
    </xf>
    <xf numFmtId="4" fontId="1" fillId="0" borderId="13" xfId="52" applyNumberFormat="1" applyFont="1" applyBorder="1" applyAlignment="1">
      <alignment wrapText="1"/>
      <protection/>
    </xf>
    <xf numFmtId="0" fontId="1" fillId="0" borderId="13" xfId="52" applyFont="1" applyBorder="1" applyAlignment="1">
      <alignment wrapText="1"/>
      <protection/>
    </xf>
    <xf numFmtId="4" fontId="1" fillId="0" borderId="12" xfId="52" applyNumberFormat="1" applyFont="1" applyBorder="1" applyAlignment="1">
      <alignment/>
      <protection/>
    </xf>
    <xf numFmtId="4" fontId="2" fillId="0" borderId="11" xfId="52" applyNumberFormat="1" applyFont="1" applyBorder="1" applyAlignment="1">
      <alignment wrapText="1"/>
      <protection/>
    </xf>
    <xf numFmtId="4" fontId="2" fillId="0" borderId="12" xfId="52" applyNumberFormat="1" applyFont="1" applyBorder="1" applyAlignment="1">
      <alignment/>
      <protection/>
    </xf>
    <xf numFmtId="4" fontId="7" fillId="0" borderId="12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4" fontId="1" fillId="0" borderId="13" xfId="52" applyNumberFormat="1" applyFont="1" applyBorder="1" applyAlignment="1">
      <alignment wrapText="1"/>
      <protection/>
    </xf>
    <xf numFmtId="0" fontId="1" fillId="0" borderId="13" xfId="52" applyFont="1" applyBorder="1" applyAlignment="1">
      <alignment wrapText="1"/>
      <protection/>
    </xf>
    <xf numFmtId="4" fontId="2" fillId="0" borderId="26" xfId="52" applyNumberFormat="1" applyFont="1" applyBorder="1" applyAlignment="1">
      <alignment horizontal="right" vertical="center" wrapText="1"/>
      <protection/>
    </xf>
    <xf numFmtId="0" fontId="2" fillId="0" borderId="24" xfId="52" applyFont="1" applyBorder="1" applyAlignment="1">
      <alignment horizontal="left" vertical="center" wrapText="1"/>
      <protection/>
    </xf>
    <xf numFmtId="0" fontId="2" fillId="0" borderId="10" xfId="52" applyFont="1" applyBorder="1" applyAlignment="1">
      <alignment horizontal="left" wrapText="1"/>
      <protection/>
    </xf>
    <xf numFmtId="0" fontId="3" fillId="0" borderId="24" xfId="0" applyFont="1" applyBorder="1" applyAlignment="1">
      <alignment/>
    </xf>
    <xf numFmtId="4" fontId="0" fillId="0" borderId="27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0" xfId="52" applyFont="1" applyAlignment="1">
      <alignment horizontal="center" vertical="center" wrapText="1"/>
      <protection/>
    </xf>
    <xf numFmtId="0" fontId="0" fillId="0" borderId="0" xfId="0" applyAlignment="1">
      <alignment/>
    </xf>
    <xf numFmtId="4" fontId="5" fillId="0" borderId="28" xfId="0" applyNumberFormat="1" applyFont="1" applyBorder="1" applyAlignment="1">
      <alignment/>
    </xf>
    <xf numFmtId="4" fontId="6" fillId="0" borderId="11" xfId="52" applyNumberFormat="1" applyFont="1" applyBorder="1">
      <alignment/>
      <protection/>
    </xf>
    <xf numFmtId="4" fontId="7" fillId="0" borderId="28" xfId="0" applyNumberFormat="1" applyFont="1" applyBorder="1" applyAlignment="1">
      <alignment/>
    </xf>
    <xf numFmtId="4" fontId="6" fillId="0" borderId="11" xfId="52" applyNumberFormat="1" applyFont="1" applyBorder="1" applyAlignment="1">
      <alignment/>
      <protection/>
    </xf>
    <xf numFmtId="4" fontId="4" fillId="0" borderId="11" xfId="52" applyNumberFormat="1" applyFont="1" applyBorder="1" applyAlignment="1">
      <alignment/>
      <protection/>
    </xf>
    <xf numFmtId="4" fontId="6" fillId="0" borderId="12" xfId="52" applyNumberFormat="1" applyFont="1" applyBorder="1" applyAlignment="1">
      <alignment wrapText="1"/>
      <protection/>
    </xf>
    <xf numFmtId="4" fontId="4" fillId="0" borderId="19" xfId="52" applyNumberFormat="1" applyFont="1" applyBorder="1" applyAlignment="1">
      <alignment/>
      <protection/>
    </xf>
    <xf numFmtId="4" fontId="5" fillId="0" borderId="29" xfId="0" applyNumberFormat="1" applyFont="1" applyBorder="1" applyAlignment="1">
      <alignment/>
    </xf>
    <xf numFmtId="0" fontId="4" fillId="0" borderId="0" xfId="52" applyFont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4" fontId="7" fillId="0" borderId="28" xfId="0" applyNumberFormat="1" applyFont="1" applyBorder="1" applyAlignment="1">
      <alignment/>
    </xf>
    <xf numFmtId="4" fontId="5" fillId="0" borderId="28" xfId="0" applyNumberFormat="1" applyFont="1" applyBorder="1" applyAlignment="1">
      <alignment/>
    </xf>
    <xf numFmtId="4" fontId="4" fillId="0" borderId="11" xfId="52" applyNumberFormat="1" applyFont="1" applyBorder="1" applyAlignment="1">
      <alignment/>
      <protection/>
    </xf>
    <xf numFmtId="4" fontId="6" fillId="0" borderId="11" xfId="52" applyNumberFormat="1" applyFont="1" applyBorder="1" applyAlignment="1">
      <alignment/>
      <protection/>
    </xf>
    <xf numFmtId="4" fontId="4" fillId="0" borderId="22" xfId="52" applyNumberFormat="1" applyFont="1" applyBorder="1" applyAlignment="1">
      <alignment horizontal="right" wrapText="1"/>
      <protection/>
    </xf>
    <xf numFmtId="4" fontId="4" fillId="0" borderId="14" xfId="52" applyNumberFormat="1" applyFont="1" applyBorder="1" applyAlignment="1">
      <alignment horizontal="right" wrapText="1"/>
      <protection/>
    </xf>
    <xf numFmtId="4" fontId="4" fillId="0" borderId="14" xfId="52" applyNumberFormat="1" applyFont="1" applyBorder="1" applyAlignment="1">
      <alignment horizontal="right" vertical="center" wrapText="1"/>
      <protection/>
    </xf>
    <xf numFmtId="4" fontId="5" fillId="0" borderId="29" xfId="0" applyNumberFormat="1" applyFont="1" applyBorder="1" applyAlignment="1">
      <alignment/>
    </xf>
    <xf numFmtId="4" fontId="4" fillId="0" borderId="30" xfId="52" applyNumberFormat="1" applyFont="1" applyBorder="1" applyAlignment="1">
      <alignment horizontal="right" wrapText="1"/>
      <protection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4" fontId="4" fillId="0" borderId="12" xfId="52" applyNumberFormat="1" applyFont="1" applyBorder="1" applyAlignment="1">
      <alignment wrapText="1"/>
      <protection/>
    </xf>
    <xf numFmtId="4" fontId="4" fillId="0" borderId="12" xfId="52" applyNumberFormat="1" applyFont="1" applyBorder="1" applyAlignment="1">
      <alignment wrapText="1"/>
      <protection/>
    </xf>
    <xf numFmtId="4" fontId="4" fillId="0" borderId="11" xfId="52" applyNumberFormat="1" applyFont="1" applyBorder="1" applyAlignment="1">
      <alignment wrapText="1"/>
      <protection/>
    </xf>
    <xf numFmtId="4" fontId="6" fillId="0" borderId="12" xfId="52" applyNumberFormat="1" applyFont="1" applyBorder="1" applyAlignment="1">
      <alignment wrapText="1"/>
      <protection/>
    </xf>
    <xf numFmtId="4" fontId="4" fillId="0" borderId="11" xfId="52" applyNumberFormat="1" applyFont="1" applyBorder="1" applyAlignment="1">
      <alignment horizontal="right" wrapText="1"/>
      <protection/>
    </xf>
    <xf numFmtId="4" fontId="4" fillId="0" borderId="19" xfId="52" applyNumberFormat="1" applyFont="1" applyBorder="1" applyAlignment="1">
      <alignment horizontal="right" vertical="center" wrapText="1"/>
      <protection/>
    </xf>
    <xf numFmtId="4" fontId="4" fillId="0" borderId="19" xfId="52" applyNumberFormat="1" applyFont="1" applyBorder="1" applyAlignment="1">
      <alignment wrapText="1"/>
      <protection/>
    </xf>
    <xf numFmtId="4" fontId="2" fillId="0" borderId="11" xfId="52" applyNumberFormat="1" applyFont="1" applyBorder="1" applyAlignment="1">
      <alignment horizontal="right" wrapText="1"/>
      <protection/>
    </xf>
    <xf numFmtId="4" fontId="3" fillId="0" borderId="28" xfId="0" applyNumberFormat="1" applyFont="1" applyBorder="1" applyAlignment="1">
      <alignment/>
    </xf>
    <xf numFmtId="4" fontId="2" fillId="0" borderId="25" xfId="52" applyNumberFormat="1" applyFont="1" applyBorder="1" applyAlignment="1">
      <alignment horizontal="right" vertical="center" wrapText="1"/>
      <protection/>
    </xf>
    <xf numFmtId="4" fontId="2" fillId="0" borderId="30" xfId="52" applyNumberFormat="1" applyFont="1" applyBorder="1" applyAlignment="1">
      <alignment horizontal="right" wrapText="1"/>
      <protection/>
    </xf>
    <xf numFmtId="4" fontId="3" fillId="0" borderId="20" xfId="0" applyNumberFormat="1" applyFont="1" applyBorder="1" applyAlignment="1">
      <alignment/>
    </xf>
    <xf numFmtId="4" fontId="2" fillId="0" borderId="31" xfId="52" applyNumberFormat="1" applyFont="1" applyBorder="1" applyAlignment="1">
      <alignment horizontal="center" vertical="center" wrapText="1"/>
      <protection/>
    </xf>
    <xf numFmtId="4" fontId="1" fillId="0" borderId="11" xfId="52" applyNumberFormat="1" applyFont="1" applyBorder="1" applyAlignment="1">
      <alignment/>
      <protection/>
    </xf>
    <xf numFmtId="4" fontId="2" fillId="0" borderId="13" xfId="52" applyNumberFormat="1" applyFont="1" applyBorder="1" applyAlignment="1">
      <alignment wrapText="1"/>
      <protection/>
    </xf>
    <xf numFmtId="4" fontId="1" fillId="0" borderId="11" xfId="52" applyNumberFormat="1" applyFont="1" applyBorder="1" applyAlignment="1">
      <alignment/>
      <protection/>
    </xf>
    <xf numFmtId="0" fontId="2" fillId="0" borderId="13" xfId="52" applyFont="1" applyBorder="1" applyAlignment="1">
      <alignment wrapText="1"/>
      <protection/>
    </xf>
    <xf numFmtId="0" fontId="2" fillId="0" borderId="13" xfId="52" applyFont="1" applyBorder="1" applyAlignment="1">
      <alignment vertical="center" wrapText="1"/>
      <protection/>
    </xf>
    <xf numFmtId="4" fontId="4" fillId="0" borderId="13" xfId="52" applyNumberFormat="1" applyFont="1" applyBorder="1" applyAlignment="1">
      <alignment wrapText="1"/>
      <protection/>
    </xf>
    <xf numFmtId="0" fontId="6" fillId="0" borderId="13" xfId="52" applyFont="1" applyBorder="1" applyAlignment="1">
      <alignment wrapText="1"/>
      <protection/>
    </xf>
    <xf numFmtId="0" fontId="4" fillId="0" borderId="13" xfId="52" applyFont="1" applyBorder="1" applyAlignment="1">
      <alignment wrapText="1"/>
      <protection/>
    </xf>
    <xf numFmtId="4" fontId="6" fillId="0" borderId="11" xfId="52" applyNumberFormat="1" applyFont="1" applyBorder="1" applyAlignment="1">
      <alignment wrapText="1"/>
      <protection/>
    </xf>
    <xf numFmtId="4" fontId="6" fillId="0" borderId="11" xfId="52" applyNumberFormat="1" applyFont="1" applyBorder="1" applyAlignment="1">
      <alignment wrapText="1"/>
      <protection/>
    </xf>
    <xf numFmtId="4" fontId="1" fillId="0" borderId="11" xfId="52" applyNumberFormat="1" applyFont="1" applyBorder="1" applyAlignment="1">
      <alignment wrapText="1"/>
      <protection/>
    </xf>
    <xf numFmtId="4" fontId="4" fillId="0" borderId="11" xfId="52" applyNumberFormat="1" applyFont="1" applyBorder="1" applyAlignment="1">
      <alignment wrapText="1"/>
      <protection/>
    </xf>
    <xf numFmtId="0" fontId="2" fillId="0" borderId="32" xfId="52" applyFont="1" applyBorder="1" applyAlignment="1">
      <alignment horizontal="left" vertical="center" wrapText="1"/>
      <protection/>
    </xf>
    <xf numFmtId="4" fontId="2" fillId="0" borderId="33" xfId="52" applyNumberFormat="1" applyFont="1" applyBorder="1" applyAlignment="1">
      <alignment horizontal="right" vertical="center" wrapText="1"/>
      <protection/>
    </xf>
    <xf numFmtId="0" fontId="2" fillId="0" borderId="34" xfId="52" applyFont="1" applyBorder="1" applyAlignment="1">
      <alignment wrapText="1"/>
      <protection/>
    </xf>
    <xf numFmtId="4" fontId="2" fillId="0" borderId="35" xfId="52" applyNumberFormat="1" applyFont="1" applyBorder="1" applyAlignment="1">
      <alignment wrapText="1"/>
      <protection/>
    </xf>
    <xf numFmtId="0" fontId="2" fillId="0" borderId="35" xfId="52" applyFont="1" applyBorder="1" applyAlignment="1">
      <alignment wrapText="1"/>
      <protection/>
    </xf>
    <xf numFmtId="4" fontId="1" fillId="0" borderId="11" xfId="52" applyNumberFormat="1" applyFont="1" applyBorder="1">
      <alignment/>
      <protection/>
    </xf>
    <xf numFmtId="4" fontId="0" fillId="0" borderId="28" xfId="0" applyNumberFormat="1" applyFont="1" applyBorder="1" applyAlignment="1">
      <alignment/>
    </xf>
    <xf numFmtId="4" fontId="1" fillId="0" borderId="11" xfId="52" applyNumberFormat="1" applyFont="1" applyBorder="1" applyAlignment="1">
      <alignment wrapText="1"/>
      <protection/>
    </xf>
    <xf numFmtId="4" fontId="2" fillId="0" borderId="11" xfId="52" applyNumberFormat="1" applyFont="1" applyBorder="1" applyAlignment="1">
      <alignment wrapText="1"/>
      <protection/>
    </xf>
    <xf numFmtId="4" fontId="1" fillId="0" borderId="11" xfId="52" applyNumberFormat="1" applyFont="1" applyBorder="1">
      <alignment/>
      <protection/>
    </xf>
    <xf numFmtId="4" fontId="2" fillId="0" borderId="36" xfId="52" applyNumberFormat="1" applyFont="1" applyBorder="1" applyAlignment="1">
      <alignment wrapText="1"/>
      <protection/>
    </xf>
    <xf numFmtId="4" fontId="3" fillId="0" borderId="37" xfId="0" applyNumberFormat="1" applyFont="1" applyBorder="1" applyAlignment="1">
      <alignment/>
    </xf>
    <xf numFmtId="4" fontId="2" fillId="0" borderId="11" xfId="52" applyNumberFormat="1" applyFont="1" applyBorder="1" applyAlignment="1">
      <alignment vertical="center" wrapText="1"/>
      <protection/>
    </xf>
    <xf numFmtId="4" fontId="2" fillId="0" borderId="33" xfId="52" applyNumberFormat="1" applyFont="1" applyBorder="1" applyAlignment="1">
      <alignment horizontal="right" wrapText="1"/>
      <protection/>
    </xf>
    <xf numFmtId="4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1" fillId="0" borderId="0" xfId="52" applyNumberFormat="1" applyFont="1" applyBorder="1" applyAlignment="1">
      <alignment wrapText="1"/>
      <protection/>
    </xf>
    <xf numFmtId="0" fontId="1" fillId="0" borderId="0" xfId="52" applyFont="1" applyBorder="1" applyAlignment="1">
      <alignment wrapText="1"/>
      <protection/>
    </xf>
    <xf numFmtId="4" fontId="0" fillId="0" borderId="15" xfId="0" applyNumberFormat="1" applyFont="1" applyBorder="1" applyAlignment="1">
      <alignment/>
    </xf>
    <xf numFmtId="0" fontId="2" fillId="0" borderId="0" xfId="52" applyFont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2" fillId="0" borderId="40" xfId="52" applyFont="1" applyBorder="1" applyAlignment="1">
      <alignment horizontal="center" vertical="center" wrapText="1"/>
      <protection/>
    </xf>
    <xf numFmtId="0" fontId="2" fillId="0" borderId="25" xfId="52" applyFont="1" applyBorder="1" applyAlignment="1">
      <alignment horizontal="center" vertical="center" wrapText="1"/>
      <protection/>
    </xf>
    <xf numFmtId="0" fontId="2" fillId="0" borderId="41" xfId="52" applyFont="1" applyBorder="1" applyAlignment="1">
      <alignment horizontal="center" vertical="center" wrapText="1"/>
      <protection/>
    </xf>
    <xf numFmtId="0" fontId="2" fillId="0" borderId="42" xfId="52" applyFont="1" applyBorder="1" applyAlignment="1">
      <alignment horizontal="center" vertical="center" wrapText="1"/>
      <protection/>
    </xf>
    <xf numFmtId="0" fontId="2" fillId="0" borderId="43" xfId="52" applyFont="1" applyBorder="1" applyAlignment="1">
      <alignment horizontal="center" vertical="center" wrapText="1"/>
      <protection/>
    </xf>
    <xf numFmtId="0" fontId="2" fillId="0" borderId="44" xfId="52" applyFont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zoomScalePageLayoutView="0" workbookViewId="0" topLeftCell="A71">
      <selection activeCell="T16" sqref="T16"/>
    </sheetView>
  </sheetViews>
  <sheetFormatPr defaultColWidth="9.140625" defaultRowHeight="12.75"/>
  <cols>
    <col min="1" max="1" width="51.57421875" style="0" customWidth="1"/>
    <col min="2" max="2" width="16.00390625" style="14" hidden="1" customWidth="1"/>
    <col min="3" max="3" width="9.57421875" style="0" hidden="1" customWidth="1"/>
    <col min="4" max="4" width="16.8515625" style="43" customWidth="1"/>
    <col min="5" max="5" width="15.00390625" style="43" customWidth="1"/>
    <col min="6" max="6" width="8.140625" style="43" customWidth="1"/>
    <col min="7" max="7" width="9.7109375" style="6" hidden="1" customWidth="1"/>
    <col min="8" max="8" width="15.8515625" style="6" hidden="1" customWidth="1"/>
    <col min="9" max="9" width="14.7109375" style="26" hidden="1" customWidth="1"/>
    <col min="10" max="11" width="0" style="0" hidden="1" customWidth="1"/>
  </cols>
  <sheetData>
    <row r="1" spans="4:9" ht="12.75" hidden="1">
      <c r="D1" s="112"/>
      <c r="E1" s="112" t="s">
        <v>14</v>
      </c>
      <c r="G1" s="22"/>
      <c r="H1" s="22"/>
      <c r="I1" s="23"/>
    </row>
    <row r="2" spans="4:9" ht="8.25" customHeight="1">
      <c r="D2" s="112"/>
      <c r="E2" s="112"/>
      <c r="G2" s="22"/>
      <c r="H2" s="22"/>
      <c r="I2" s="23"/>
    </row>
    <row r="3" spans="4:9" ht="12.75">
      <c r="D3" s="112"/>
      <c r="E3" s="172" t="s">
        <v>14</v>
      </c>
      <c r="F3" s="172"/>
      <c r="G3" s="22"/>
      <c r="H3" s="22"/>
      <c r="I3" s="23"/>
    </row>
    <row r="4" spans="4:9" ht="9" customHeight="1">
      <c r="D4" s="122"/>
      <c r="E4" s="123"/>
      <c r="F4" s="123"/>
      <c r="G4" s="22"/>
      <c r="H4" s="22"/>
      <c r="I4" s="23"/>
    </row>
    <row r="5" spans="1:9" ht="16.5" customHeight="1">
      <c r="A5" s="170" t="s">
        <v>67</v>
      </c>
      <c r="B5" s="170"/>
      <c r="C5" s="170"/>
      <c r="D5" s="170"/>
      <c r="E5" s="170"/>
      <c r="F5" s="171"/>
      <c r="G5" s="171"/>
      <c r="H5" s="171"/>
      <c r="I5" s="23"/>
    </row>
    <row r="6" spans="1:9" ht="3" customHeight="1" thickBot="1">
      <c r="A6" s="100"/>
      <c r="B6" s="100"/>
      <c r="C6" s="100"/>
      <c r="D6" s="110"/>
      <c r="E6" s="110"/>
      <c r="F6" s="111"/>
      <c r="G6" s="101"/>
      <c r="H6" s="101"/>
      <c r="I6" s="23"/>
    </row>
    <row r="7" spans="1:9" s="6" customFormat="1" ht="16.5" customHeight="1" thickBot="1">
      <c r="A7" s="173" t="s">
        <v>51</v>
      </c>
      <c r="B7" s="174"/>
      <c r="C7" s="174"/>
      <c r="D7" s="174"/>
      <c r="E7" s="174"/>
      <c r="F7" s="175"/>
      <c r="G7" s="36"/>
      <c r="H7" s="36"/>
      <c r="I7" s="26"/>
    </row>
    <row r="8" spans="1:9" s="6" customFormat="1" ht="40.5" customHeight="1">
      <c r="A8" s="34" t="s">
        <v>0</v>
      </c>
      <c r="B8" s="35" t="s">
        <v>12</v>
      </c>
      <c r="C8" s="35" t="s">
        <v>8</v>
      </c>
      <c r="D8" s="35" t="s">
        <v>65</v>
      </c>
      <c r="E8" s="136" t="s">
        <v>66</v>
      </c>
      <c r="F8" s="164" t="s">
        <v>54</v>
      </c>
      <c r="G8" s="30" t="s">
        <v>17</v>
      </c>
      <c r="H8" s="24" t="s">
        <v>18</v>
      </c>
      <c r="I8" s="24" t="s">
        <v>19</v>
      </c>
    </row>
    <row r="9" spans="1:9" s="20" customFormat="1" ht="12.75">
      <c r="A9" s="75" t="s">
        <v>31</v>
      </c>
      <c r="B9" s="76"/>
      <c r="C9" s="140"/>
      <c r="D9" s="157"/>
      <c r="E9" s="12"/>
      <c r="F9" s="132"/>
      <c r="G9" s="77"/>
      <c r="H9" s="78"/>
      <c r="I9" s="13"/>
    </row>
    <row r="10" spans="1:10" s="6" customFormat="1" ht="12.75">
      <c r="A10" s="5" t="s">
        <v>29</v>
      </c>
      <c r="B10" s="19">
        <v>762432</v>
      </c>
      <c r="C10" s="92">
        <v>209</v>
      </c>
      <c r="D10" s="147">
        <v>1261390</v>
      </c>
      <c r="E10" s="158">
        <v>1261314.38</v>
      </c>
      <c r="F10" s="155">
        <f aca="true" t="shared" si="0" ref="F10:F15">ROUND(E10/D10*100,2)</f>
        <v>99.99</v>
      </c>
      <c r="G10" s="31">
        <v>184</v>
      </c>
      <c r="H10" s="25">
        <v>968462</v>
      </c>
      <c r="I10" s="25">
        <v>1153286</v>
      </c>
      <c r="J10" s="165">
        <v>1</v>
      </c>
    </row>
    <row r="11" spans="1:11" s="81" customFormat="1" ht="12.75">
      <c r="A11" s="5" t="s">
        <v>1</v>
      </c>
      <c r="B11" s="19">
        <v>331000</v>
      </c>
      <c r="C11" s="92">
        <v>57</v>
      </c>
      <c r="D11" s="147">
        <v>473857.03</v>
      </c>
      <c r="E11" s="147">
        <v>473857.03</v>
      </c>
      <c r="F11" s="155">
        <f t="shared" si="0"/>
        <v>100</v>
      </c>
      <c r="G11" s="31">
        <v>47</v>
      </c>
      <c r="H11" s="25">
        <v>426620</v>
      </c>
      <c r="I11" s="25">
        <v>294589</v>
      </c>
      <c r="J11" s="165">
        <v>1</v>
      </c>
      <c r="K11" s="165">
        <v>13325.7</v>
      </c>
    </row>
    <row r="12" spans="1:10" s="6" customFormat="1" ht="12.75">
      <c r="A12" s="5" t="s">
        <v>55</v>
      </c>
      <c r="B12" s="19">
        <v>341000</v>
      </c>
      <c r="C12" s="92">
        <v>53</v>
      </c>
      <c r="D12" s="147">
        <v>460897</v>
      </c>
      <c r="E12" s="137">
        <v>460897</v>
      </c>
      <c r="F12" s="155">
        <f t="shared" si="0"/>
        <v>100</v>
      </c>
      <c r="G12" s="31">
        <v>38</v>
      </c>
      <c r="H12" s="25">
        <v>531811</v>
      </c>
      <c r="I12" s="25">
        <v>238179</v>
      </c>
      <c r="J12" s="165">
        <v>1</v>
      </c>
    </row>
    <row r="13" spans="1:11" s="6" customFormat="1" ht="15.75" customHeight="1">
      <c r="A13" s="5" t="s">
        <v>36</v>
      </c>
      <c r="B13" s="19">
        <v>366000</v>
      </c>
      <c r="C13" s="92">
        <v>57</v>
      </c>
      <c r="D13" s="147">
        <v>748891</v>
      </c>
      <c r="E13" s="137">
        <v>743451.97</v>
      </c>
      <c r="F13" s="155">
        <f t="shared" si="0"/>
        <v>99.27</v>
      </c>
      <c r="G13" s="31">
        <v>73</v>
      </c>
      <c r="H13" s="25">
        <v>564843</v>
      </c>
      <c r="I13" s="25">
        <v>457554</v>
      </c>
      <c r="J13" s="165">
        <v>1</v>
      </c>
      <c r="K13" s="165">
        <v>10792.89</v>
      </c>
    </row>
    <row r="14" spans="1:10" s="81" customFormat="1" ht="16.5" customHeight="1">
      <c r="A14" s="5" t="s">
        <v>38</v>
      </c>
      <c r="B14" s="19">
        <v>323000</v>
      </c>
      <c r="C14" s="92">
        <v>48</v>
      </c>
      <c r="D14" s="147">
        <v>497926.24</v>
      </c>
      <c r="E14" s="137">
        <v>497926.24</v>
      </c>
      <c r="F14" s="155">
        <f t="shared" si="0"/>
        <v>100</v>
      </c>
      <c r="G14" s="79">
        <v>33</v>
      </c>
      <c r="H14" s="80">
        <v>491042</v>
      </c>
      <c r="I14" s="80">
        <v>206839</v>
      </c>
      <c r="J14" s="165">
        <v>1</v>
      </c>
    </row>
    <row r="15" spans="1:9" s="81" customFormat="1" ht="12.75">
      <c r="A15" s="1" t="s">
        <v>56</v>
      </c>
      <c r="B15" s="8">
        <f>SUM(B10:B14)</f>
        <v>2123432</v>
      </c>
      <c r="C15" s="141">
        <f>SUM(C10:C14)</f>
        <v>424</v>
      </c>
      <c r="D15" s="161">
        <f>SUM(D10:D14)</f>
        <v>3442961.2700000005</v>
      </c>
      <c r="E15" s="161">
        <f>SUM(E10:E14)</f>
        <v>3437446.62</v>
      </c>
      <c r="F15" s="132">
        <f t="shared" si="0"/>
        <v>99.84</v>
      </c>
      <c r="G15" s="32">
        <f>SUM(G10:G14)</f>
        <v>375</v>
      </c>
      <c r="H15" s="4">
        <f>SUM(H10:H14)</f>
        <v>2982778</v>
      </c>
      <c r="I15" s="4">
        <f>SUM(I10:I14)</f>
        <v>2350447</v>
      </c>
    </row>
    <row r="16" spans="1:9" s="43" customFormat="1" ht="12.75">
      <c r="A16" s="45"/>
      <c r="B16" s="48"/>
      <c r="C16" s="49"/>
      <c r="D16" s="21"/>
      <c r="E16" s="4"/>
      <c r="F16" s="155"/>
      <c r="G16" s="41"/>
      <c r="H16" s="42"/>
      <c r="I16" s="42"/>
    </row>
    <row r="17" spans="1:9" s="81" customFormat="1" ht="25.5">
      <c r="A17" s="2" t="s">
        <v>39</v>
      </c>
      <c r="B17" s="9"/>
      <c r="C17" s="15"/>
      <c r="D17" s="86"/>
      <c r="E17" s="4"/>
      <c r="F17" s="155"/>
      <c r="G17" s="79"/>
      <c r="H17" s="80"/>
      <c r="I17" s="80"/>
    </row>
    <row r="18" spans="1:10" s="81" customFormat="1" ht="12.75">
      <c r="A18" s="5" t="s">
        <v>1</v>
      </c>
      <c r="B18" s="19">
        <v>36000</v>
      </c>
      <c r="C18" s="92">
        <v>11</v>
      </c>
      <c r="D18" s="147">
        <v>54934.75</v>
      </c>
      <c r="E18" s="147">
        <v>54934.75</v>
      </c>
      <c r="F18" s="155">
        <f>ROUND(E18/D18*100,2)</f>
        <v>100</v>
      </c>
      <c r="G18" s="31">
        <v>4</v>
      </c>
      <c r="H18" s="25">
        <v>52386</v>
      </c>
      <c r="I18" s="25"/>
      <c r="J18" s="165">
        <v>1</v>
      </c>
    </row>
    <row r="19" spans="1:10" s="6" customFormat="1" ht="12.75">
      <c r="A19" s="5" t="s">
        <v>37</v>
      </c>
      <c r="B19" s="19">
        <v>29000</v>
      </c>
      <c r="C19" s="92">
        <v>5</v>
      </c>
      <c r="D19" s="147">
        <v>20511.01</v>
      </c>
      <c r="E19" s="137">
        <v>20511.01</v>
      </c>
      <c r="F19" s="155">
        <f>ROUND(E19/D19*100,2)</f>
        <v>100</v>
      </c>
      <c r="G19" s="31">
        <v>3</v>
      </c>
      <c r="H19" s="25">
        <v>40313</v>
      </c>
      <c r="I19" s="25"/>
      <c r="J19" s="165">
        <v>1</v>
      </c>
    </row>
    <row r="20" spans="1:10" s="6" customFormat="1" ht="12.75">
      <c r="A20" s="5" t="s">
        <v>2</v>
      </c>
      <c r="B20" s="19">
        <v>44000</v>
      </c>
      <c r="C20" s="92">
        <v>12</v>
      </c>
      <c r="D20" s="147">
        <v>38509</v>
      </c>
      <c r="E20" s="137">
        <v>37868.81</v>
      </c>
      <c r="F20" s="155">
        <f>ROUND(E20/D20*100,2)</f>
        <v>98.34</v>
      </c>
      <c r="G20" s="31">
        <v>7</v>
      </c>
      <c r="H20" s="25">
        <v>63494</v>
      </c>
      <c r="I20" s="25"/>
      <c r="J20" s="165">
        <v>1</v>
      </c>
    </row>
    <row r="21" spans="1:10" s="81" customFormat="1" ht="12.75">
      <c r="A21" s="5" t="s">
        <v>3</v>
      </c>
      <c r="B21" s="19">
        <v>40000</v>
      </c>
      <c r="C21" s="92">
        <v>8</v>
      </c>
      <c r="D21" s="147">
        <v>26623.02</v>
      </c>
      <c r="E21" s="137">
        <v>26623.02</v>
      </c>
      <c r="F21" s="155">
        <f>ROUND(E21/D21*100,2)</f>
        <v>100</v>
      </c>
      <c r="G21" s="79">
        <v>5</v>
      </c>
      <c r="H21" s="80">
        <v>64590</v>
      </c>
      <c r="I21" s="80"/>
      <c r="J21" s="165">
        <v>1</v>
      </c>
    </row>
    <row r="22" spans="1:9" s="20" customFormat="1" ht="12.75">
      <c r="A22" s="1" t="s">
        <v>57</v>
      </c>
      <c r="B22" s="76">
        <f>SUM(B18:B21)</f>
        <v>149000</v>
      </c>
      <c r="C22" s="138">
        <f>SUM(C18:C21)</f>
        <v>36</v>
      </c>
      <c r="D22" s="157">
        <f>SUM(D18:D21)</f>
        <v>140577.78</v>
      </c>
      <c r="E22" s="12">
        <f>SUM(E18:E21)</f>
        <v>139937.59</v>
      </c>
      <c r="F22" s="132">
        <f>ROUND(E22/D22*100,2)</f>
        <v>99.54</v>
      </c>
      <c r="G22" s="87">
        <f>SUM(G18:G21)</f>
        <v>19</v>
      </c>
      <c r="H22" s="12">
        <f>SUM(H18:H21)</f>
        <v>220783</v>
      </c>
      <c r="I22" s="13"/>
    </row>
    <row r="23" spans="1:9" s="39" customFormat="1" ht="12.75">
      <c r="A23" s="45"/>
      <c r="B23" s="124"/>
      <c r="C23" s="142"/>
      <c r="D23" s="157"/>
      <c r="E23" s="12"/>
      <c r="F23" s="132"/>
      <c r="G23" s="54"/>
      <c r="H23" s="53"/>
      <c r="I23" s="38"/>
    </row>
    <row r="24" spans="1:9" s="6" customFormat="1" ht="12.75">
      <c r="A24" s="1" t="s">
        <v>32</v>
      </c>
      <c r="B24" s="8"/>
      <c r="C24" s="141"/>
      <c r="D24" s="147"/>
      <c r="E24" s="137"/>
      <c r="F24" s="155"/>
      <c r="G24" s="31"/>
      <c r="H24" s="25"/>
      <c r="I24" s="25"/>
    </row>
    <row r="25" spans="1:10" s="6" customFormat="1" ht="12.75">
      <c r="A25" s="5" t="s">
        <v>33</v>
      </c>
      <c r="B25" s="19">
        <v>340000</v>
      </c>
      <c r="C25" s="92">
        <v>0</v>
      </c>
      <c r="D25" s="147">
        <v>417982.22</v>
      </c>
      <c r="E25" s="137">
        <v>415789.07</v>
      </c>
      <c r="F25" s="155">
        <f>ROUND(E25/D25*100,2)</f>
        <v>99.48</v>
      </c>
      <c r="G25" s="31">
        <v>17</v>
      </c>
      <c r="H25" s="25">
        <v>444940</v>
      </c>
      <c r="I25" s="25"/>
      <c r="J25" s="165">
        <v>1</v>
      </c>
    </row>
    <row r="26" spans="1:9" s="6" customFormat="1" ht="12.75">
      <c r="A26" s="1" t="s">
        <v>58</v>
      </c>
      <c r="B26" s="8">
        <f>SUM(B25:B25)</f>
        <v>340000</v>
      </c>
      <c r="C26" s="141"/>
      <c r="D26" s="21">
        <f>SUM(D25:D25)</f>
        <v>417982.22</v>
      </c>
      <c r="E26" s="21">
        <f>SUM(E25:E25)</f>
        <v>415789.07</v>
      </c>
      <c r="F26" s="132">
        <f>ROUND(E26/D26*100,2)</f>
        <v>99.48</v>
      </c>
      <c r="G26" s="8">
        <f>SUM(G25:G25)</f>
        <v>17</v>
      </c>
      <c r="H26" s="21">
        <f>SUM(H25:H25)</f>
        <v>444940</v>
      </c>
      <c r="I26" s="25"/>
    </row>
    <row r="27" spans="1:9" s="43" customFormat="1" ht="12.75">
      <c r="A27" s="50"/>
      <c r="B27" s="51"/>
      <c r="C27" s="52"/>
      <c r="D27" s="86"/>
      <c r="E27" s="4"/>
      <c r="F27" s="155"/>
      <c r="G27" s="41"/>
      <c r="H27" s="42"/>
      <c r="I27" s="42"/>
    </row>
    <row r="28" spans="1:9" s="81" customFormat="1" ht="25.5">
      <c r="A28" s="2" t="s">
        <v>69</v>
      </c>
      <c r="B28" s="9"/>
      <c r="C28" s="15"/>
      <c r="D28" s="86"/>
      <c r="E28" s="4"/>
      <c r="F28" s="155"/>
      <c r="G28" s="79"/>
      <c r="H28" s="80"/>
      <c r="I28" s="80"/>
    </row>
    <row r="29" spans="1:10" s="81" customFormat="1" ht="12.75">
      <c r="A29" s="5" t="s">
        <v>1</v>
      </c>
      <c r="B29" s="19">
        <v>36000</v>
      </c>
      <c r="C29" s="92">
        <v>11</v>
      </c>
      <c r="D29" s="147">
        <v>7271.99</v>
      </c>
      <c r="E29" s="147">
        <v>7271.99</v>
      </c>
      <c r="F29" s="155">
        <f>ROUND(E29/D29*100,2)</f>
        <v>100</v>
      </c>
      <c r="G29" s="79">
        <v>4</v>
      </c>
      <c r="H29" s="80">
        <v>52386</v>
      </c>
      <c r="I29" s="80"/>
      <c r="J29" s="165">
        <v>1</v>
      </c>
    </row>
    <row r="30" spans="1:10" s="6" customFormat="1" ht="12.75">
      <c r="A30" s="5" t="s">
        <v>37</v>
      </c>
      <c r="B30" s="19">
        <v>29000</v>
      </c>
      <c r="C30" s="92">
        <v>5</v>
      </c>
      <c r="D30" s="147">
        <v>4925.82</v>
      </c>
      <c r="E30" s="147">
        <v>4925.82</v>
      </c>
      <c r="F30" s="155">
        <f>ROUND(E30/D30*100,2)</f>
        <v>100</v>
      </c>
      <c r="G30" s="31">
        <v>3</v>
      </c>
      <c r="H30" s="25">
        <v>40313</v>
      </c>
      <c r="I30" s="25"/>
      <c r="J30" s="165">
        <v>1</v>
      </c>
    </row>
    <row r="31" spans="1:10" s="6" customFormat="1" ht="12.75">
      <c r="A31" s="5" t="s">
        <v>2</v>
      </c>
      <c r="B31" s="19">
        <v>44000</v>
      </c>
      <c r="C31" s="92">
        <v>12</v>
      </c>
      <c r="D31" s="147">
        <v>11694</v>
      </c>
      <c r="E31" s="137">
        <v>11393.3</v>
      </c>
      <c r="F31" s="155">
        <f>ROUND(E31/D31*100,2)</f>
        <v>97.43</v>
      </c>
      <c r="G31" s="31">
        <v>7</v>
      </c>
      <c r="H31" s="25">
        <v>63494</v>
      </c>
      <c r="I31" s="25"/>
      <c r="J31" s="165">
        <v>1</v>
      </c>
    </row>
    <row r="32" spans="1:10" s="81" customFormat="1" ht="12.75">
      <c r="A32" s="5" t="s">
        <v>3</v>
      </c>
      <c r="B32" s="19">
        <v>40000</v>
      </c>
      <c r="C32" s="92">
        <v>8</v>
      </c>
      <c r="D32" s="147">
        <v>6512.53</v>
      </c>
      <c r="E32" s="137">
        <v>6512.53</v>
      </c>
      <c r="F32" s="155">
        <f>ROUND(E32/D32*100,2)</f>
        <v>100</v>
      </c>
      <c r="G32" s="79">
        <v>5</v>
      </c>
      <c r="H32" s="80">
        <v>64590</v>
      </c>
      <c r="I32" s="80"/>
      <c r="J32" s="165">
        <v>1</v>
      </c>
    </row>
    <row r="33" spans="1:9" s="20" customFormat="1" ht="12.75">
      <c r="A33" s="1" t="s">
        <v>70</v>
      </c>
      <c r="B33" s="76">
        <f>SUM(B29:B32)</f>
        <v>149000</v>
      </c>
      <c r="C33" s="138">
        <f>SUM(C29:C32)</f>
        <v>36</v>
      </c>
      <c r="D33" s="157">
        <f>SUM(D29:D32)</f>
        <v>30404.339999999997</v>
      </c>
      <c r="E33" s="12">
        <f>SUM(E29:E32)</f>
        <v>30103.64</v>
      </c>
      <c r="F33" s="132">
        <f>ROUND(E33/D33*100,2)</f>
        <v>99.01</v>
      </c>
      <c r="G33" s="87">
        <f>SUM(G29:G32)</f>
        <v>19</v>
      </c>
      <c r="H33" s="12">
        <f>SUM(H29:H32)</f>
        <v>220783</v>
      </c>
      <c r="I33" s="13"/>
    </row>
    <row r="34" spans="1:9" s="20" customFormat="1" ht="12.75">
      <c r="A34" s="1"/>
      <c r="B34" s="138"/>
      <c r="C34" s="138"/>
      <c r="D34" s="157"/>
      <c r="E34" s="12"/>
      <c r="F34" s="132"/>
      <c r="G34" s="87"/>
      <c r="H34" s="12"/>
      <c r="I34" s="13"/>
    </row>
    <row r="35" spans="1:9" s="6" customFormat="1" ht="12.75">
      <c r="A35" s="2" t="s">
        <v>34</v>
      </c>
      <c r="B35" s="9"/>
      <c r="C35" s="15"/>
      <c r="D35" s="86"/>
      <c r="E35" s="4"/>
      <c r="F35" s="155"/>
      <c r="G35" s="31"/>
      <c r="H35" s="25"/>
      <c r="I35" s="25"/>
    </row>
    <row r="36" spans="1:10" s="6" customFormat="1" ht="12.75">
      <c r="A36" s="5" t="s">
        <v>29</v>
      </c>
      <c r="B36" s="10">
        <v>1162000</v>
      </c>
      <c r="C36" s="15">
        <v>314</v>
      </c>
      <c r="D36" s="147">
        <v>1584203</v>
      </c>
      <c r="E36" s="137">
        <v>1583120.8</v>
      </c>
      <c r="F36" s="155">
        <f>ROUND(E36/D36*100,2)</f>
        <v>99.93</v>
      </c>
      <c r="G36" s="33">
        <v>220</v>
      </c>
      <c r="H36" s="13">
        <v>1385649</v>
      </c>
      <c r="I36" s="13">
        <v>1378929</v>
      </c>
      <c r="J36" s="166">
        <v>1</v>
      </c>
    </row>
    <row r="37" spans="1:9" s="6" customFormat="1" ht="12.75">
      <c r="A37" s="1" t="s">
        <v>71</v>
      </c>
      <c r="B37" s="10"/>
      <c r="C37" s="15"/>
      <c r="D37" s="21">
        <f>SUM(D36)</f>
        <v>1584203</v>
      </c>
      <c r="E37" s="21">
        <f>SUM(E36)</f>
        <v>1583120.8</v>
      </c>
      <c r="F37" s="132">
        <f>ROUND(E37/D37*100,2)</f>
        <v>99.93</v>
      </c>
      <c r="G37" s="31"/>
      <c r="H37" s="25"/>
      <c r="I37" s="25"/>
    </row>
    <row r="38" spans="1:9" s="43" customFormat="1" ht="12.75">
      <c r="A38" s="1"/>
      <c r="B38" s="55"/>
      <c r="C38" s="52"/>
      <c r="D38" s="148"/>
      <c r="E38" s="115"/>
      <c r="F38" s="113"/>
      <c r="G38" s="41"/>
      <c r="H38" s="42"/>
      <c r="I38" s="42"/>
    </row>
    <row r="39" spans="1:9" s="81" customFormat="1" ht="25.5">
      <c r="A39" s="2" t="s">
        <v>35</v>
      </c>
      <c r="B39" s="10"/>
      <c r="C39" s="15"/>
      <c r="D39" s="86"/>
      <c r="E39" s="4"/>
      <c r="F39" s="155"/>
      <c r="G39" s="79"/>
      <c r="H39" s="80"/>
      <c r="I39" s="80"/>
    </row>
    <row r="40" spans="1:10" s="81" customFormat="1" ht="12.75">
      <c r="A40" s="5" t="s">
        <v>1</v>
      </c>
      <c r="B40" s="19">
        <v>2000</v>
      </c>
      <c r="C40" s="92"/>
      <c r="D40" s="147">
        <v>3100</v>
      </c>
      <c r="E40" s="147">
        <v>3100</v>
      </c>
      <c r="F40" s="155">
        <f aca="true" t="shared" si="1" ref="F40:F46">ROUND(E40/D40*100,2)</f>
        <v>100</v>
      </c>
      <c r="G40" s="19"/>
      <c r="H40" s="80">
        <v>2606</v>
      </c>
      <c r="I40" s="80"/>
      <c r="J40" s="81">
        <v>1</v>
      </c>
    </row>
    <row r="41" spans="1:10" s="81" customFormat="1" ht="12.75">
      <c r="A41" s="5" t="s">
        <v>55</v>
      </c>
      <c r="B41" s="19">
        <v>2000</v>
      </c>
      <c r="C41" s="92"/>
      <c r="D41" s="147">
        <v>255</v>
      </c>
      <c r="E41" s="139">
        <v>255</v>
      </c>
      <c r="F41" s="155">
        <f t="shared" si="1"/>
        <v>100</v>
      </c>
      <c r="G41" s="19"/>
      <c r="H41" s="80">
        <v>1800</v>
      </c>
      <c r="I41" s="80"/>
      <c r="J41" s="81">
        <v>1</v>
      </c>
    </row>
    <row r="42" spans="1:10" s="6" customFormat="1" ht="14.25" customHeight="1">
      <c r="A42" s="5" t="s">
        <v>36</v>
      </c>
      <c r="B42" s="19">
        <v>2000</v>
      </c>
      <c r="C42" s="92"/>
      <c r="D42" s="147">
        <v>1800</v>
      </c>
      <c r="E42" s="139">
        <v>1619</v>
      </c>
      <c r="F42" s="155">
        <f t="shared" si="1"/>
        <v>89.94</v>
      </c>
      <c r="G42" s="19"/>
      <c r="H42" s="25">
        <v>1600</v>
      </c>
      <c r="I42" s="25"/>
      <c r="J42" s="6">
        <v>1</v>
      </c>
    </row>
    <row r="43" spans="1:10" s="81" customFormat="1" ht="12" customHeight="1">
      <c r="A43" s="5" t="s">
        <v>38</v>
      </c>
      <c r="B43" s="19">
        <v>2000</v>
      </c>
      <c r="C43" s="92"/>
      <c r="D43" s="147">
        <v>2805</v>
      </c>
      <c r="E43" s="139">
        <v>2805</v>
      </c>
      <c r="F43" s="155">
        <f t="shared" si="1"/>
        <v>100</v>
      </c>
      <c r="G43" s="19"/>
      <c r="H43" s="80">
        <v>1700</v>
      </c>
      <c r="I43" s="80"/>
      <c r="J43" s="6">
        <v>1</v>
      </c>
    </row>
    <row r="44" spans="1:10" s="6" customFormat="1" ht="12.75">
      <c r="A44" s="5" t="s">
        <v>33</v>
      </c>
      <c r="B44" s="83">
        <v>1000</v>
      </c>
      <c r="C44" s="84"/>
      <c r="D44" s="156">
        <v>1789</v>
      </c>
      <c r="E44" s="139">
        <v>1502.83</v>
      </c>
      <c r="F44" s="155">
        <f t="shared" si="1"/>
        <v>84</v>
      </c>
      <c r="G44" s="11"/>
      <c r="H44" s="25">
        <v>1933</v>
      </c>
      <c r="I44" s="25"/>
      <c r="J44" s="6">
        <v>1</v>
      </c>
    </row>
    <row r="45" spans="1:10" s="6" customFormat="1" ht="12.75">
      <c r="A45" s="5" t="s">
        <v>24</v>
      </c>
      <c r="B45" s="83"/>
      <c r="C45" s="84"/>
      <c r="D45" s="156">
        <v>10958</v>
      </c>
      <c r="E45" s="156">
        <v>10957.59</v>
      </c>
      <c r="F45" s="155">
        <f t="shared" si="1"/>
        <v>100</v>
      </c>
      <c r="G45" s="11"/>
      <c r="H45" s="25">
        <v>14636</v>
      </c>
      <c r="I45" s="25"/>
      <c r="J45" s="6">
        <v>1</v>
      </c>
    </row>
    <row r="46" spans="1:9" s="20" customFormat="1" ht="12.75">
      <c r="A46" s="2" t="s">
        <v>4</v>
      </c>
      <c r="B46" s="9">
        <f>SUM(B40:B44)</f>
        <v>9000</v>
      </c>
      <c r="C46" s="15"/>
      <c r="D46" s="86">
        <f>SUM(D40:D45)</f>
        <v>20707</v>
      </c>
      <c r="E46" s="4">
        <f>SUM(E40:E45)</f>
        <v>20239.42</v>
      </c>
      <c r="F46" s="132">
        <f t="shared" si="1"/>
        <v>97.74</v>
      </c>
      <c r="G46" s="10">
        <f>SUM(G40:G44)</f>
        <v>0</v>
      </c>
      <c r="H46" s="86">
        <f>SUM(H40:H45)</f>
        <v>24275</v>
      </c>
      <c r="I46" s="13">
        <v>24275</v>
      </c>
    </row>
    <row r="47" spans="1:9" s="39" customFormat="1" ht="12.75">
      <c r="A47" s="50"/>
      <c r="B47" s="51"/>
      <c r="C47" s="52"/>
      <c r="D47" s="86"/>
      <c r="E47" s="4"/>
      <c r="F47" s="132"/>
      <c r="G47" s="55"/>
      <c r="H47" s="57"/>
      <c r="I47" s="38"/>
    </row>
    <row r="48" spans="1:9" s="81" customFormat="1" ht="25.5">
      <c r="A48" s="2" t="s">
        <v>40</v>
      </c>
      <c r="B48" s="10"/>
      <c r="C48" s="15"/>
      <c r="D48" s="86"/>
      <c r="E48" s="4"/>
      <c r="F48" s="132"/>
      <c r="G48" s="79"/>
      <c r="H48" s="80"/>
      <c r="I48" s="80"/>
    </row>
    <row r="49" spans="1:10" s="6" customFormat="1" ht="12.75">
      <c r="A49" s="5" t="s">
        <v>29</v>
      </c>
      <c r="B49" s="19">
        <v>18440</v>
      </c>
      <c r="C49" s="92"/>
      <c r="D49" s="147">
        <v>28018.05</v>
      </c>
      <c r="E49" s="154">
        <v>28018.05</v>
      </c>
      <c r="F49" s="155">
        <f aca="true" t="shared" si="2" ref="F49:F54">ROUND(E49/D49*100,2)</f>
        <v>100</v>
      </c>
      <c r="G49" s="82"/>
      <c r="H49" s="25">
        <v>0</v>
      </c>
      <c r="I49" s="25"/>
      <c r="J49" s="6">
        <v>1</v>
      </c>
    </row>
    <row r="50" spans="1:10" s="81" customFormat="1" ht="12.75">
      <c r="A50" s="5" t="s">
        <v>1</v>
      </c>
      <c r="B50" s="19">
        <v>6690</v>
      </c>
      <c r="C50" s="92"/>
      <c r="D50" s="147">
        <v>8479.34</v>
      </c>
      <c r="E50" s="147">
        <v>8479.34</v>
      </c>
      <c r="F50" s="155">
        <f t="shared" si="2"/>
        <v>100</v>
      </c>
      <c r="G50" s="85"/>
      <c r="H50" s="80">
        <v>8943</v>
      </c>
      <c r="I50" s="80"/>
      <c r="J50" s="81">
        <v>1</v>
      </c>
    </row>
    <row r="51" spans="1:10" s="81" customFormat="1" ht="12.75">
      <c r="A51" s="5" t="s">
        <v>55</v>
      </c>
      <c r="B51" s="19">
        <v>5105</v>
      </c>
      <c r="C51" s="92"/>
      <c r="D51" s="147">
        <v>5800</v>
      </c>
      <c r="E51" s="147">
        <v>5800</v>
      </c>
      <c r="F51" s="155">
        <f t="shared" si="2"/>
        <v>100</v>
      </c>
      <c r="G51" s="85"/>
      <c r="H51" s="80">
        <v>6800</v>
      </c>
      <c r="I51" s="80"/>
      <c r="J51" s="81">
        <v>1</v>
      </c>
    </row>
    <row r="52" spans="1:10" s="6" customFormat="1" ht="13.5" customHeight="1">
      <c r="A52" s="5" t="s">
        <v>36</v>
      </c>
      <c r="B52" s="19">
        <v>5854</v>
      </c>
      <c r="C52" s="92"/>
      <c r="D52" s="147">
        <v>10320</v>
      </c>
      <c r="E52" s="139">
        <v>10320</v>
      </c>
      <c r="F52" s="155">
        <f t="shared" si="2"/>
        <v>100</v>
      </c>
      <c r="G52" s="85"/>
      <c r="H52" s="25">
        <v>7000</v>
      </c>
      <c r="I52" s="25"/>
      <c r="J52" s="6">
        <v>1</v>
      </c>
    </row>
    <row r="53" spans="1:10" s="81" customFormat="1" ht="12.75">
      <c r="A53" s="5" t="s">
        <v>38</v>
      </c>
      <c r="B53" s="19">
        <v>3734</v>
      </c>
      <c r="C53" s="92"/>
      <c r="D53" s="147">
        <v>7048.61</v>
      </c>
      <c r="E53" s="139">
        <v>7048.61</v>
      </c>
      <c r="F53" s="155">
        <f t="shared" si="2"/>
        <v>100</v>
      </c>
      <c r="G53" s="85"/>
      <c r="H53" s="80">
        <v>7000</v>
      </c>
      <c r="I53" s="80"/>
      <c r="J53" s="6">
        <v>1</v>
      </c>
    </row>
    <row r="54" spans="1:10" s="6" customFormat="1" ht="13.5" customHeight="1">
      <c r="A54" s="5" t="s">
        <v>33</v>
      </c>
      <c r="B54" s="91">
        <v>2177</v>
      </c>
      <c r="C54" s="92"/>
      <c r="D54" s="147">
        <v>2982</v>
      </c>
      <c r="E54" s="139">
        <v>2982</v>
      </c>
      <c r="F54" s="155">
        <f t="shared" si="2"/>
        <v>100</v>
      </c>
      <c r="G54" s="85"/>
      <c r="H54" s="25">
        <v>2667</v>
      </c>
      <c r="I54" s="25"/>
      <c r="J54" s="6">
        <v>1</v>
      </c>
    </row>
    <row r="55" spans="1:9" s="81" customFormat="1" ht="13.5" customHeight="1" hidden="1">
      <c r="A55" s="5" t="s">
        <v>24</v>
      </c>
      <c r="B55" s="91"/>
      <c r="C55" s="92"/>
      <c r="D55" s="147"/>
      <c r="E55" s="139"/>
      <c r="F55" s="155"/>
      <c r="G55" s="85"/>
      <c r="H55" s="80">
        <v>25923</v>
      </c>
      <c r="I55" s="80"/>
    </row>
    <row r="56" spans="1:9" s="81" customFormat="1" ht="13.5" customHeight="1" hidden="1">
      <c r="A56" s="5" t="s">
        <v>25</v>
      </c>
      <c r="B56" s="91"/>
      <c r="C56" s="92"/>
      <c r="D56" s="147"/>
      <c r="E56" s="139"/>
      <c r="F56" s="155"/>
      <c r="G56" s="85"/>
      <c r="H56" s="80">
        <v>1000</v>
      </c>
      <c r="I56" s="80"/>
    </row>
    <row r="57" spans="1:9" s="81" customFormat="1" ht="13.5" customHeight="1">
      <c r="A57" s="2" t="s">
        <v>5</v>
      </c>
      <c r="B57" s="9">
        <f>SUM(B49:B54)</f>
        <v>42000</v>
      </c>
      <c r="C57" s="15"/>
      <c r="D57" s="86">
        <f>SUM(D49:D54)</f>
        <v>62648</v>
      </c>
      <c r="E57" s="86">
        <f>SUM(E49:E56)</f>
        <v>62648</v>
      </c>
      <c r="F57" s="132">
        <f>ROUND(E57/D57*100,2)</f>
        <v>100</v>
      </c>
      <c r="G57" s="10">
        <f>SUM(G49:G54)</f>
        <v>0</v>
      </c>
      <c r="H57" s="4">
        <f>SUM(H49:H56)</f>
        <v>59333</v>
      </c>
      <c r="I57" s="13">
        <v>58333</v>
      </c>
    </row>
    <row r="58" spans="1:9" s="43" customFormat="1" ht="12.75">
      <c r="A58" s="50"/>
      <c r="B58" s="51"/>
      <c r="C58" s="52"/>
      <c r="D58" s="86"/>
      <c r="E58" s="4"/>
      <c r="F58" s="155"/>
      <c r="G58" s="55"/>
      <c r="H58" s="47"/>
      <c r="I58" s="42"/>
    </row>
    <row r="59" spans="1:9" s="81" customFormat="1" ht="11.25" customHeight="1">
      <c r="A59" s="2" t="s">
        <v>41</v>
      </c>
      <c r="B59" s="9"/>
      <c r="C59" s="15"/>
      <c r="D59" s="86"/>
      <c r="E59" s="4"/>
      <c r="F59" s="155"/>
      <c r="G59" s="79"/>
      <c r="H59" s="80"/>
      <c r="I59" s="80"/>
    </row>
    <row r="60" spans="1:10" s="6" customFormat="1" ht="12.75">
      <c r="A60" s="5" t="s">
        <v>29</v>
      </c>
      <c r="B60" s="11">
        <v>237600</v>
      </c>
      <c r="C60" s="84"/>
      <c r="D60" s="156">
        <v>175157</v>
      </c>
      <c r="E60" s="156">
        <v>174794.82</v>
      </c>
      <c r="F60" s="155">
        <f>ROUND(E60/D60*100,2)</f>
        <v>99.79</v>
      </c>
      <c r="G60" s="31"/>
      <c r="H60" s="25">
        <v>150991</v>
      </c>
      <c r="I60" s="25"/>
      <c r="J60" s="6">
        <v>1</v>
      </c>
    </row>
    <row r="61" spans="1:10" s="6" customFormat="1" ht="12.75">
      <c r="A61" s="5" t="s">
        <v>52</v>
      </c>
      <c r="B61" s="11"/>
      <c r="C61" s="84"/>
      <c r="D61" s="156">
        <v>174779</v>
      </c>
      <c r="E61" s="156">
        <v>162561.19</v>
      </c>
      <c r="F61" s="155">
        <f>ROUND(E61/D61*100,2)</f>
        <v>93.01</v>
      </c>
      <c r="G61" s="31"/>
      <c r="H61" s="25"/>
      <c r="I61" s="25"/>
      <c r="J61" s="6">
        <v>1</v>
      </c>
    </row>
    <row r="62" spans="1:10" s="6" customFormat="1" ht="15" customHeight="1">
      <c r="A62" s="5" t="s">
        <v>36</v>
      </c>
      <c r="B62" s="11"/>
      <c r="C62" s="84"/>
      <c r="D62" s="156">
        <v>107366</v>
      </c>
      <c r="E62" s="156">
        <v>87814.19</v>
      </c>
      <c r="F62" s="155">
        <f>ROUND(E62/D62*100,2)</f>
        <v>81.79</v>
      </c>
      <c r="G62" s="31"/>
      <c r="H62" s="25">
        <v>86134</v>
      </c>
      <c r="I62" s="25"/>
      <c r="J62" s="6">
        <v>1</v>
      </c>
    </row>
    <row r="63" spans="1:9" s="81" customFormat="1" ht="12.75">
      <c r="A63" s="2" t="s">
        <v>20</v>
      </c>
      <c r="B63" s="9"/>
      <c r="C63" s="15"/>
      <c r="D63" s="86">
        <f>SUM(D60:D62)</f>
        <v>457302</v>
      </c>
      <c r="E63" s="86">
        <f>SUM(E60:E62)</f>
        <v>425170.2</v>
      </c>
      <c r="F63" s="132">
        <f>ROUND(E63/D63*100,2)</f>
        <v>92.97</v>
      </c>
      <c r="G63" s="79"/>
      <c r="H63" s="9">
        <f>SUM(H60:H62)</f>
        <v>237125</v>
      </c>
      <c r="I63" s="80"/>
    </row>
    <row r="64" spans="1:9" s="81" customFormat="1" ht="12.75" hidden="1">
      <c r="A64" s="2"/>
      <c r="B64" s="9"/>
      <c r="C64" s="15"/>
      <c r="D64" s="86"/>
      <c r="E64" s="86"/>
      <c r="F64" s="132"/>
      <c r="G64" s="79"/>
      <c r="H64" s="80"/>
      <c r="I64" s="80"/>
    </row>
    <row r="65" spans="1:9" s="81" customFormat="1" ht="12.75" hidden="1">
      <c r="A65" s="2" t="s">
        <v>22</v>
      </c>
      <c r="B65" s="9"/>
      <c r="C65" s="15"/>
      <c r="D65" s="86"/>
      <c r="E65" s="4"/>
      <c r="F65" s="155"/>
      <c r="G65" s="79"/>
      <c r="H65" s="80"/>
      <c r="I65" s="80"/>
    </row>
    <row r="66" spans="1:9" s="81" customFormat="1" ht="12.75" hidden="1">
      <c r="A66" s="3" t="s">
        <v>21</v>
      </c>
      <c r="B66" s="11">
        <v>237600</v>
      </c>
      <c r="C66" s="84"/>
      <c r="D66" s="156"/>
      <c r="E66" s="137"/>
      <c r="F66" s="155"/>
      <c r="G66" s="79"/>
      <c r="H66" s="80"/>
      <c r="I66" s="80"/>
    </row>
    <row r="67" spans="1:9" s="81" customFormat="1" ht="12.75" hidden="1">
      <c r="A67" s="3"/>
      <c r="B67" s="11"/>
      <c r="C67" s="84"/>
      <c r="D67" s="156"/>
      <c r="E67" s="137"/>
      <c r="F67" s="155"/>
      <c r="G67" s="79"/>
      <c r="H67" s="80"/>
      <c r="I67" s="80"/>
    </row>
    <row r="68" spans="1:9" s="81" customFormat="1" ht="12.75" hidden="1">
      <c r="A68" s="2" t="s">
        <v>23</v>
      </c>
      <c r="B68" s="10">
        <f>SUM(B66:B67)</f>
        <v>237600</v>
      </c>
      <c r="C68" s="15"/>
      <c r="D68" s="86"/>
      <c r="E68" s="4"/>
      <c r="F68" s="132"/>
      <c r="G68" s="32"/>
      <c r="H68" s="4"/>
      <c r="I68" s="80"/>
    </row>
    <row r="69" spans="1:9" s="81" customFormat="1" ht="12.75" hidden="1">
      <c r="A69" s="2"/>
      <c r="B69" s="9"/>
      <c r="C69" s="15"/>
      <c r="D69" s="86"/>
      <c r="E69" s="86"/>
      <c r="F69" s="155"/>
      <c r="G69" s="79"/>
      <c r="H69" s="80"/>
      <c r="I69" s="80"/>
    </row>
    <row r="70" spans="1:9" s="81" customFormat="1" ht="12.75" hidden="1">
      <c r="A70" s="2"/>
      <c r="B70" s="9"/>
      <c r="C70" s="15"/>
      <c r="D70" s="86"/>
      <c r="E70" s="86"/>
      <c r="F70" s="155"/>
      <c r="G70" s="79"/>
      <c r="H70" s="80"/>
      <c r="I70" s="80"/>
    </row>
    <row r="71" spans="1:9" s="81" customFormat="1" ht="12.75">
      <c r="A71" s="2"/>
      <c r="B71" s="9"/>
      <c r="C71" s="15"/>
      <c r="D71" s="86"/>
      <c r="E71" s="86"/>
      <c r="F71" s="155"/>
      <c r="G71" s="79"/>
      <c r="H71" s="80"/>
      <c r="I71" s="80"/>
    </row>
    <row r="72" spans="1:9" s="6" customFormat="1" ht="12.75">
      <c r="A72" s="2" t="s">
        <v>42</v>
      </c>
      <c r="B72" s="9"/>
      <c r="C72" s="15"/>
      <c r="D72" s="86"/>
      <c r="E72" s="4"/>
      <c r="F72" s="155"/>
      <c r="G72" s="31"/>
      <c r="H72" s="25"/>
      <c r="I72" s="25"/>
    </row>
    <row r="73" spans="1:10" s="6" customFormat="1" ht="12.75">
      <c r="A73" s="5" t="s">
        <v>29</v>
      </c>
      <c r="B73" s="11">
        <v>237600</v>
      </c>
      <c r="C73" s="84"/>
      <c r="D73" s="156">
        <v>54557</v>
      </c>
      <c r="E73" s="137">
        <v>54261.63</v>
      </c>
      <c r="F73" s="155">
        <f>ROUND(E73/D73*100,2)</f>
        <v>99.46</v>
      </c>
      <c r="G73" s="31"/>
      <c r="H73" s="25">
        <v>50806</v>
      </c>
      <c r="I73" s="25"/>
      <c r="J73" s="6">
        <v>1</v>
      </c>
    </row>
    <row r="74" spans="1:9" s="6" customFormat="1" ht="12.75" hidden="1">
      <c r="A74" s="3"/>
      <c r="B74" s="11"/>
      <c r="C74" s="84"/>
      <c r="D74" s="156"/>
      <c r="E74" s="137"/>
      <c r="F74" s="155"/>
      <c r="G74" s="31"/>
      <c r="H74" s="25"/>
      <c r="I74" s="25"/>
    </row>
    <row r="75" spans="1:9" s="6" customFormat="1" ht="12.75">
      <c r="A75" s="2" t="s">
        <v>59</v>
      </c>
      <c r="B75" s="10">
        <f>SUM(B73:B74)</f>
        <v>237600</v>
      </c>
      <c r="C75" s="15"/>
      <c r="D75" s="86">
        <f>SUM(D73:D74)</f>
        <v>54557</v>
      </c>
      <c r="E75" s="4">
        <f>SUM(E73:E74)</f>
        <v>54261.63</v>
      </c>
      <c r="F75" s="132">
        <f>ROUND(E75/D75*100,2)</f>
        <v>99.46</v>
      </c>
      <c r="G75" s="32">
        <f>SUM(G73:G74)</f>
        <v>0</v>
      </c>
      <c r="H75" s="4">
        <f>SUM(H73:H74)</f>
        <v>50806</v>
      </c>
      <c r="I75" s="25"/>
    </row>
    <row r="76" spans="1:9" s="43" customFormat="1" ht="15.75" customHeight="1" hidden="1">
      <c r="A76" s="50"/>
      <c r="B76" s="55"/>
      <c r="C76" s="52"/>
      <c r="D76" s="148"/>
      <c r="E76" s="115"/>
      <c r="F76" s="102"/>
      <c r="G76" s="46"/>
      <c r="H76" s="47"/>
      <c r="I76" s="42"/>
    </row>
    <row r="77" spans="1:9" s="43" customFormat="1" ht="12.75" hidden="1">
      <c r="A77" s="50"/>
      <c r="B77" s="55"/>
      <c r="C77" s="52"/>
      <c r="D77" s="126"/>
      <c r="E77" s="106"/>
      <c r="F77" s="114"/>
      <c r="G77" s="46"/>
      <c r="H77" s="47"/>
      <c r="I77" s="42"/>
    </row>
    <row r="78" spans="1:9" s="43" customFormat="1" ht="12.75">
      <c r="A78" s="50"/>
      <c r="B78" s="55"/>
      <c r="C78" s="52"/>
      <c r="D78" s="148"/>
      <c r="E78" s="115"/>
      <c r="F78" s="102"/>
      <c r="G78" s="46"/>
      <c r="H78" s="47"/>
      <c r="I78" s="42"/>
    </row>
    <row r="79" spans="1:9" s="6" customFormat="1" ht="25.5">
      <c r="A79" s="2" t="s">
        <v>43</v>
      </c>
      <c r="B79" s="10"/>
      <c r="C79" s="15"/>
      <c r="D79" s="86"/>
      <c r="E79" s="4"/>
      <c r="F79" s="132"/>
      <c r="G79" s="32"/>
      <c r="H79" s="4"/>
      <c r="I79" s="25"/>
    </row>
    <row r="80" spans="1:10" s="6" customFormat="1" ht="12.75">
      <c r="A80" s="5" t="s">
        <v>29</v>
      </c>
      <c r="B80" s="11"/>
      <c r="C80" s="84"/>
      <c r="D80" s="156">
        <v>2275</v>
      </c>
      <c r="E80" s="139">
        <v>2250</v>
      </c>
      <c r="F80" s="155">
        <f>ROUND(E80/D80*100,2)</f>
        <v>98.9</v>
      </c>
      <c r="G80" s="85"/>
      <c r="H80" s="139"/>
      <c r="I80" s="25"/>
      <c r="J80" s="6">
        <v>1</v>
      </c>
    </row>
    <row r="81" spans="1:10" s="6" customFormat="1" ht="12.75">
      <c r="A81" s="3" t="s">
        <v>16</v>
      </c>
      <c r="B81" s="11"/>
      <c r="C81" s="84"/>
      <c r="D81" s="156">
        <v>1170</v>
      </c>
      <c r="E81" s="139">
        <v>1170</v>
      </c>
      <c r="F81" s="155">
        <f aca="true" t="shared" si="3" ref="F81:F86">ROUND(E81/D81*100,2)</f>
        <v>100</v>
      </c>
      <c r="G81" s="85"/>
      <c r="H81" s="139"/>
      <c r="I81" s="25"/>
      <c r="J81" s="6">
        <v>1</v>
      </c>
    </row>
    <row r="82" spans="1:10" s="6" customFormat="1" ht="12.75">
      <c r="A82" s="5" t="s">
        <v>37</v>
      </c>
      <c r="B82" s="11"/>
      <c r="C82" s="84"/>
      <c r="D82" s="156">
        <v>1140</v>
      </c>
      <c r="E82" s="139">
        <v>1140</v>
      </c>
      <c r="F82" s="155">
        <f t="shared" si="3"/>
        <v>100</v>
      </c>
      <c r="G82" s="85"/>
      <c r="H82" s="139"/>
      <c r="I82" s="25"/>
      <c r="J82" s="6">
        <v>1</v>
      </c>
    </row>
    <row r="83" spans="1:10" s="6" customFormat="1" ht="12.75">
      <c r="A83" s="5" t="s">
        <v>36</v>
      </c>
      <c r="B83" s="11"/>
      <c r="C83" s="84"/>
      <c r="D83" s="156">
        <v>3960</v>
      </c>
      <c r="E83" s="139">
        <v>1550.56</v>
      </c>
      <c r="F83" s="155">
        <f t="shared" si="3"/>
        <v>39.16</v>
      </c>
      <c r="G83" s="85"/>
      <c r="H83" s="139"/>
      <c r="I83" s="25"/>
      <c r="J83" s="6">
        <v>1</v>
      </c>
    </row>
    <row r="84" spans="1:10" s="6" customFormat="1" ht="12.75">
      <c r="A84" s="5" t="s">
        <v>38</v>
      </c>
      <c r="B84" s="11"/>
      <c r="C84" s="84"/>
      <c r="D84" s="156">
        <v>540</v>
      </c>
      <c r="E84" s="139">
        <v>540</v>
      </c>
      <c r="F84" s="155">
        <f t="shared" si="3"/>
        <v>100</v>
      </c>
      <c r="G84" s="85"/>
      <c r="H84" s="139"/>
      <c r="I84" s="25"/>
      <c r="J84" s="6">
        <v>1</v>
      </c>
    </row>
    <row r="85" spans="1:9" s="6" customFormat="1" ht="12.75" hidden="1">
      <c r="A85" s="5" t="s">
        <v>33</v>
      </c>
      <c r="B85" s="11"/>
      <c r="C85" s="84"/>
      <c r="D85" s="156">
        <v>0</v>
      </c>
      <c r="E85" s="139">
        <v>0</v>
      </c>
      <c r="F85" s="155" t="e">
        <f t="shared" si="3"/>
        <v>#DIV/0!</v>
      </c>
      <c r="G85" s="85"/>
      <c r="H85" s="139"/>
      <c r="I85" s="25"/>
    </row>
    <row r="86" spans="1:9" s="6" customFormat="1" ht="12.75">
      <c r="A86" s="2" t="s">
        <v>15</v>
      </c>
      <c r="B86" s="10"/>
      <c r="C86" s="15"/>
      <c r="D86" s="86">
        <f>SUM(D80:D85)</f>
        <v>9085</v>
      </c>
      <c r="E86" s="86">
        <f>SUM(E80:E85)</f>
        <v>6650.5599999999995</v>
      </c>
      <c r="F86" s="155">
        <f t="shared" si="3"/>
        <v>73.2</v>
      </c>
      <c r="G86" s="32"/>
      <c r="H86" s="4"/>
      <c r="I86" s="25"/>
    </row>
    <row r="87" spans="1:9" s="43" customFormat="1" ht="12.75" hidden="1">
      <c r="A87" s="50"/>
      <c r="B87" s="55"/>
      <c r="C87" s="52"/>
      <c r="D87" s="148"/>
      <c r="E87" s="115"/>
      <c r="F87" s="102"/>
      <c r="G87" s="46"/>
      <c r="H87" s="47"/>
      <c r="I87" s="42"/>
    </row>
    <row r="88" spans="1:9" s="43" customFormat="1" ht="12.75" hidden="1">
      <c r="A88" s="50"/>
      <c r="B88" s="55"/>
      <c r="C88" s="52"/>
      <c r="D88" s="126"/>
      <c r="E88" s="106"/>
      <c r="F88" s="114"/>
      <c r="G88" s="46"/>
      <c r="H88" s="47"/>
      <c r="I88" s="42"/>
    </row>
    <row r="89" spans="1:9" s="43" customFormat="1" ht="25.5" hidden="1">
      <c r="A89" s="50" t="s">
        <v>44</v>
      </c>
      <c r="B89" s="55"/>
      <c r="C89" s="52"/>
      <c r="D89" s="148"/>
      <c r="E89" s="115"/>
      <c r="F89" s="113"/>
      <c r="G89" s="41"/>
      <c r="H89" s="42"/>
      <c r="I89" s="42"/>
    </row>
    <row r="90" spans="1:9" s="43" customFormat="1" ht="12.75" hidden="1">
      <c r="A90" s="40" t="s">
        <v>29</v>
      </c>
      <c r="B90" s="127">
        <v>800</v>
      </c>
      <c r="C90" s="143"/>
      <c r="D90" s="145">
        <v>0</v>
      </c>
      <c r="E90" s="103">
        <v>0</v>
      </c>
      <c r="F90" s="104">
        <v>0</v>
      </c>
      <c r="G90" s="58"/>
      <c r="H90" s="42">
        <v>286</v>
      </c>
      <c r="I90" s="42"/>
    </row>
    <row r="91" spans="1:9" s="43" customFormat="1" ht="12.75" hidden="1">
      <c r="A91" s="40"/>
      <c r="B91" s="127"/>
      <c r="C91" s="143"/>
      <c r="D91" s="146" t="s">
        <v>13</v>
      </c>
      <c r="E91" s="44"/>
      <c r="F91" s="113">
        <v>0</v>
      </c>
      <c r="G91" s="59"/>
      <c r="H91" s="42"/>
      <c r="I91" s="42"/>
    </row>
    <row r="92" spans="1:9" s="39" customFormat="1" ht="12.75" hidden="1">
      <c r="A92" s="50" t="s">
        <v>6</v>
      </c>
      <c r="B92" s="51">
        <f>SUM(B90:B91)</f>
        <v>800</v>
      </c>
      <c r="C92" s="52"/>
      <c r="D92" s="126">
        <f>SUM(D90:D91)</f>
        <v>0</v>
      </c>
      <c r="E92" s="106">
        <f>SUM(E90:E91)</f>
        <v>0</v>
      </c>
      <c r="F92" s="114">
        <v>0</v>
      </c>
      <c r="G92" s="55">
        <f>SUM(G90:G91)</f>
        <v>0</v>
      </c>
      <c r="H92" s="57">
        <f>SUM(H90:H91)</f>
        <v>286</v>
      </c>
      <c r="I92" s="38">
        <v>286</v>
      </c>
    </row>
    <row r="93" spans="1:9" s="39" customFormat="1" ht="12.75" hidden="1">
      <c r="A93" s="50"/>
      <c r="B93" s="51"/>
      <c r="C93" s="52"/>
      <c r="D93" s="148"/>
      <c r="E93" s="115"/>
      <c r="F93" s="102"/>
      <c r="G93" s="55"/>
      <c r="H93" s="57"/>
      <c r="I93" s="38"/>
    </row>
    <row r="94" spans="1:9" s="39" customFormat="1" ht="12.75">
      <c r="A94" s="50"/>
      <c r="B94" s="51"/>
      <c r="C94" s="52"/>
      <c r="D94" s="148"/>
      <c r="E94" s="115"/>
      <c r="F94" s="102"/>
      <c r="G94" s="55"/>
      <c r="H94" s="57"/>
      <c r="I94" s="38"/>
    </row>
    <row r="95" spans="1:9" s="6" customFormat="1" ht="12.75">
      <c r="A95" s="2" t="s">
        <v>45</v>
      </c>
      <c r="B95" s="10"/>
      <c r="C95" s="15"/>
      <c r="D95" s="86"/>
      <c r="E95" s="4"/>
      <c r="F95" s="155"/>
      <c r="G95" s="31"/>
      <c r="H95" s="25"/>
      <c r="I95" s="25"/>
    </row>
    <row r="96" spans="1:10" s="6" customFormat="1" ht="12.75">
      <c r="A96" s="5" t="s">
        <v>29</v>
      </c>
      <c r="B96" s="19">
        <v>800</v>
      </c>
      <c r="C96" s="92"/>
      <c r="D96" s="147">
        <v>76356</v>
      </c>
      <c r="E96" s="154">
        <v>75005.78</v>
      </c>
      <c r="F96" s="155">
        <f>ROUND(E96/D96*100,2)</f>
        <v>98.23</v>
      </c>
      <c r="G96" s="82"/>
      <c r="H96" s="25">
        <v>286</v>
      </c>
      <c r="I96" s="25"/>
      <c r="J96" s="6">
        <v>1</v>
      </c>
    </row>
    <row r="97" spans="1:9" s="20" customFormat="1" ht="12.75">
      <c r="A97" s="2" t="s">
        <v>30</v>
      </c>
      <c r="B97" s="9">
        <f>SUM(B92:B93)</f>
        <v>800</v>
      </c>
      <c r="C97" s="15"/>
      <c r="D97" s="86">
        <f>SUM(D96)</f>
        <v>76356</v>
      </c>
      <c r="E97" s="86">
        <f>SUM(E96)</f>
        <v>75005.78</v>
      </c>
      <c r="F97" s="132">
        <f>ROUND(E97/D97*100,2)</f>
        <v>98.23</v>
      </c>
      <c r="G97" s="10">
        <f>SUM(G92:G93)</f>
        <v>0</v>
      </c>
      <c r="H97" s="86">
        <f>SUM(H92:H93)</f>
        <v>286</v>
      </c>
      <c r="I97" s="13">
        <v>286</v>
      </c>
    </row>
    <row r="98" spans="1:9" s="81" customFormat="1" ht="12.75">
      <c r="A98" s="5"/>
      <c r="B98" s="19"/>
      <c r="C98" s="92"/>
      <c r="D98" s="145"/>
      <c r="E98" s="105"/>
      <c r="F98" s="104"/>
      <c r="G98" s="85"/>
      <c r="H98" s="80"/>
      <c r="I98" s="80"/>
    </row>
    <row r="99" spans="1:9" s="90" customFormat="1" ht="12.75">
      <c r="A99" s="95" t="s">
        <v>61</v>
      </c>
      <c r="B99" s="125"/>
      <c r="C99" s="144"/>
      <c r="D99" s="126"/>
      <c r="E99" s="106"/>
      <c r="F99" s="113"/>
      <c r="G99" s="88"/>
      <c r="H99" s="89"/>
      <c r="I99" s="89"/>
    </row>
    <row r="100" spans="1:10" s="6" customFormat="1" ht="25.5">
      <c r="A100" s="5" t="s">
        <v>74</v>
      </c>
      <c r="B100" s="19">
        <v>800</v>
      </c>
      <c r="C100" s="92"/>
      <c r="D100" s="147">
        <v>9526.86</v>
      </c>
      <c r="E100" s="154">
        <v>9526.86</v>
      </c>
      <c r="F100" s="155">
        <f>ROUND(E100/D100*100,2)</f>
        <v>100</v>
      </c>
      <c r="G100" s="82"/>
      <c r="H100" s="25">
        <v>286</v>
      </c>
      <c r="I100" s="25"/>
      <c r="J100" s="6">
        <v>1</v>
      </c>
    </row>
    <row r="101" spans="1:10" s="6" customFormat="1" ht="28.5" customHeight="1">
      <c r="A101" s="5" t="s">
        <v>73</v>
      </c>
      <c r="B101" s="11"/>
      <c r="C101" s="84"/>
      <c r="D101" s="156">
        <v>8500</v>
      </c>
      <c r="E101" s="156">
        <v>8452</v>
      </c>
      <c r="F101" s="155">
        <f>ROUND(E101/D101*100,2)</f>
        <v>99.44</v>
      </c>
      <c r="G101" s="31"/>
      <c r="H101" s="25">
        <v>86134</v>
      </c>
      <c r="I101" s="25"/>
      <c r="J101" s="6">
        <v>1</v>
      </c>
    </row>
    <row r="102" spans="1:9" s="20" customFormat="1" ht="12.75">
      <c r="A102" s="2" t="s">
        <v>60</v>
      </c>
      <c r="B102" s="9">
        <f>SUM(B100:B100)</f>
        <v>800</v>
      </c>
      <c r="C102" s="15"/>
      <c r="D102" s="86">
        <f>SUM(D100:D101)</f>
        <v>18026.86</v>
      </c>
      <c r="E102" s="86">
        <f>SUM(E100:E101)</f>
        <v>17978.86</v>
      </c>
      <c r="F102" s="132">
        <f>ROUND(E102/D102*100,2)</f>
        <v>99.73</v>
      </c>
      <c r="G102" s="10">
        <f>SUM(G100:G100)</f>
        <v>0</v>
      </c>
      <c r="H102" s="86">
        <f>SUM(H100:H100)</f>
        <v>286</v>
      </c>
      <c r="I102" s="13">
        <v>286</v>
      </c>
    </row>
    <row r="103" spans="1:9" s="20" customFormat="1" ht="12.75">
      <c r="A103" s="2"/>
      <c r="B103" s="9"/>
      <c r="C103" s="15"/>
      <c r="D103" s="126"/>
      <c r="E103" s="126"/>
      <c r="F103" s="114"/>
      <c r="G103" s="10"/>
      <c r="H103" s="86"/>
      <c r="I103" s="13"/>
    </row>
    <row r="104" spans="1:9" s="90" customFormat="1" ht="12.75">
      <c r="A104" s="95" t="s">
        <v>62</v>
      </c>
      <c r="B104" s="125"/>
      <c r="C104" s="144"/>
      <c r="D104" s="148"/>
      <c r="E104" s="115"/>
      <c r="F104" s="113"/>
      <c r="G104" s="88"/>
      <c r="H104" s="89"/>
      <c r="I104" s="89"/>
    </row>
    <row r="105" spans="1:10" s="81" customFormat="1" ht="25.5">
      <c r="A105" s="5" t="s">
        <v>72</v>
      </c>
      <c r="B105" s="19">
        <v>800</v>
      </c>
      <c r="C105" s="92"/>
      <c r="D105" s="147">
        <v>7299.23</v>
      </c>
      <c r="E105" s="154">
        <v>7299.23</v>
      </c>
      <c r="F105" s="155">
        <f>ROUND(E105/D105*100,2)</f>
        <v>100</v>
      </c>
      <c r="G105" s="82"/>
      <c r="H105" s="80">
        <v>286</v>
      </c>
      <c r="I105" s="80"/>
      <c r="J105" s="81">
        <v>1</v>
      </c>
    </row>
    <row r="106" spans="1:9" s="20" customFormat="1" ht="13.5" thickBot="1">
      <c r="A106" s="151" t="s">
        <v>63</v>
      </c>
      <c r="B106" s="152">
        <f>SUM(B104:B104)</f>
        <v>0</v>
      </c>
      <c r="C106" s="153"/>
      <c r="D106" s="159">
        <f>SUM(D105:D105)</f>
        <v>7299.23</v>
      </c>
      <c r="E106" s="159">
        <f>SUM(E105:E105)</f>
        <v>7299.23</v>
      </c>
      <c r="F106" s="160">
        <f>ROUND(E106/D106*100,2)</f>
        <v>100</v>
      </c>
      <c r="G106" s="10">
        <f>SUM(G104:G104)</f>
        <v>0</v>
      </c>
      <c r="H106" s="86">
        <f>SUM(H104:H104)</f>
        <v>0</v>
      </c>
      <c r="I106" s="13">
        <v>286</v>
      </c>
    </row>
    <row r="107" spans="1:9" s="37" customFormat="1" ht="26.25" thickBot="1">
      <c r="A107" s="149" t="s">
        <v>27</v>
      </c>
      <c r="B107" s="150" t="e">
        <f>SUM(B15,B22,B26,B36,#REF!,#REF!,B46,B57,B75,B92)</f>
        <v>#REF!</v>
      </c>
      <c r="C107" s="150" t="e">
        <f>SUM(C15,C22,C26,C36,#REF!,#REF!,C46,C57,C75,C92)</f>
        <v>#REF!</v>
      </c>
      <c r="D107" s="162">
        <f>SUM(D15,D22,D26,D37,D46,D57,D63,D75,D86,D97,D102,D106,D33)</f>
        <v>6322109.700000001</v>
      </c>
      <c r="E107" s="162">
        <f>SUM(E15,E22,E26,E37,E46,E57,E63,E75,E86,E97,E102,E106,E33)</f>
        <v>6275651.4</v>
      </c>
      <c r="F107" s="163">
        <f>ROUND(E107/D107*100,2)</f>
        <v>99.27</v>
      </c>
      <c r="G107" s="93" t="e">
        <f>SUM(G15,G22,G26,G36,#REF!,#REF!,G46,G57,G75,G92)</f>
        <v>#REF!</v>
      </c>
      <c r="H107" s="93" t="e">
        <f>SUM(H15,H22,H26,H36,#REF!,#REF!,H46,H57,H63,H68,H75,H92)</f>
        <v>#REF!</v>
      </c>
      <c r="I107" s="93" t="e">
        <f>SUM(I15,I22,I26,I36,#REF!,#REF!,I46,I57,I75,I92)</f>
        <v>#REF!</v>
      </c>
    </row>
    <row r="108" spans="1:9" s="66" customFormat="1" ht="12.75" hidden="1">
      <c r="A108" s="67"/>
      <c r="B108" s="68"/>
      <c r="C108" s="68"/>
      <c r="D108" s="117"/>
      <c r="E108" s="117"/>
      <c r="F108" s="69"/>
      <c r="G108" s="70"/>
      <c r="H108" s="70"/>
      <c r="I108" s="70"/>
    </row>
    <row r="109" spans="1:9" s="66" customFormat="1" ht="21.75" customHeight="1">
      <c r="A109" s="176" t="s">
        <v>28</v>
      </c>
      <c r="B109" s="177"/>
      <c r="C109" s="177"/>
      <c r="D109" s="177"/>
      <c r="E109" s="177"/>
      <c r="F109" s="178"/>
      <c r="G109" s="70"/>
      <c r="H109" s="70"/>
      <c r="I109" s="70"/>
    </row>
    <row r="110" spans="1:9" s="81" customFormat="1" ht="25.5">
      <c r="A110" s="2" t="s">
        <v>64</v>
      </c>
      <c r="B110" s="10">
        <v>71300</v>
      </c>
      <c r="C110" s="16"/>
      <c r="D110" s="10">
        <v>109860</v>
      </c>
      <c r="E110" s="4">
        <v>108092</v>
      </c>
      <c r="F110" s="132">
        <f>ROUND(E110/D110*100,2)</f>
        <v>98.39</v>
      </c>
      <c r="G110" s="33"/>
      <c r="H110" s="13">
        <v>75000</v>
      </c>
      <c r="I110" s="80"/>
    </row>
    <row r="111" spans="1:9" s="81" customFormat="1" ht="25.5">
      <c r="A111" s="2" t="s">
        <v>46</v>
      </c>
      <c r="B111" s="10">
        <v>71300</v>
      </c>
      <c r="C111" s="16"/>
      <c r="D111" s="10">
        <v>19040</v>
      </c>
      <c r="E111" s="4">
        <v>19040</v>
      </c>
      <c r="F111" s="132">
        <f>ROUND(E111/D111*100,2)</f>
        <v>100</v>
      </c>
      <c r="G111" s="79"/>
      <c r="H111" s="13">
        <v>15800</v>
      </c>
      <c r="I111" s="80"/>
    </row>
    <row r="112" spans="1:9" s="37" customFormat="1" ht="25.5" hidden="1">
      <c r="A112" s="29" t="s">
        <v>47</v>
      </c>
      <c r="B112" s="27"/>
      <c r="C112" s="27"/>
      <c r="D112" s="128">
        <v>0</v>
      </c>
      <c r="E112" s="118">
        <v>0</v>
      </c>
      <c r="F112" s="102">
        <v>0</v>
      </c>
      <c r="G112" s="28"/>
      <c r="H112" s="28">
        <v>670447</v>
      </c>
      <c r="I112" s="28"/>
    </row>
    <row r="113" spans="1:9" s="37" customFormat="1" ht="38.25">
      <c r="A113" s="29" t="s">
        <v>48</v>
      </c>
      <c r="B113" s="27"/>
      <c r="C113" s="27"/>
      <c r="D113" s="131">
        <v>1168</v>
      </c>
      <c r="E113" s="131">
        <v>600</v>
      </c>
      <c r="F113" s="132">
        <f>ROUND(E113/D113*100,2)</f>
        <v>51.37</v>
      </c>
      <c r="G113" s="28"/>
      <c r="H113" s="28"/>
      <c r="I113" s="28"/>
    </row>
    <row r="114" spans="1:9" s="66" customFormat="1" ht="13.5" hidden="1" thickBot="1">
      <c r="A114" s="71" t="s">
        <v>26</v>
      </c>
      <c r="B114" s="72"/>
      <c r="C114" s="72"/>
      <c r="D114" s="129"/>
      <c r="E114" s="119"/>
      <c r="F114" s="109" t="e">
        <f>ROUND(E114/D114*100,2)</f>
        <v>#DIV/0!</v>
      </c>
      <c r="G114" s="70"/>
      <c r="H114" s="70" t="e">
        <f>SUM(H107,H112)</f>
        <v>#REF!</v>
      </c>
      <c r="I114" s="70"/>
    </row>
    <row r="115" spans="1:9" s="81" customFormat="1" ht="25.5">
      <c r="A115" s="2" t="s">
        <v>53</v>
      </c>
      <c r="B115" s="11">
        <v>237600</v>
      </c>
      <c r="C115" s="17"/>
      <c r="D115" s="10">
        <v>498738.02</v>
      </c>
      <c r="E115" s="12">
        <v>465474.99</v>
      </c>
      <c r="F115" s="132">
        <f>ROUND(E115/D115*100,2)</f>
        <v>93.33</v>
      </c>
      <c r="G115" s="79"/>
      <c r="H115" s="80">
        <v>290947</v>
      </c>
      <c r="I115" s="80"/>
    </row>
    <row r="116" spans="1:9" s="43" customFormat="1" ht="12.75" hidden="1">
      <c r="A116" s="61"/>
      <c r="B116" s="56"/>
      <c r="C116" s="60"/>
      <c r="D116" s="107"/>
      <c r="E116" s="116"/>
      <c r="F116" s="113"/>
      <c r="G116" s="41"/>
      <c r="H116" s="42"/>
      <c r="I116" s="42"/>
    </row>
    <row r="117" spans="1:9" s="43" customFormat="1" ht="13.5" hidden="1" thickBot="1">
      <c r="A117" s="62" t="s">
        <v>23</v>
      </c>
      <c r="B117" s="63">
        <f>SUM(B115:B116)</f>
        <v>237600</v>
      </c>
      <c r="C117" s="64"/>
      <c r="D117" s="130">
        <f>SUM(D115:D116)</f>
        <v>498738.02</v>
      </c>
      <c r="E117" s="108">
        <f>SUM(E115:E116)</f>
        <v>465474.99</v>
      </c>
      <c r="F117" s="120">
        <f aca="true" t="shared" si="4" ref="F117:F122">ROUND(E117/D117*100,2)</f>
        <v>93.33</v>
      </c>
      <c r="G117" s="46">
        <f>SUM(G115:G116)</f>
        <v>0</v>
      </c>
      <c r="H117" s="47">
        <f>SUM(H115:H116)</f>
        <v>290947</v>
      </c>
      <c r="I117" s="42"/>
    </row>
    <row r="118" spans="1:9" s="81" customFormat="1" ht="38.25">
      <c r="A118" s="2" t="s">
        <v>68</v>
      </c>
      <c r="B118" s="11">
        <v>237600</v>
      </c>
      <c r="C118" s="17"/>
      <c r="D118" s="10">
        <v>137025</v>
      </c>
      <c r="E118" s="12">
        <v>117950.75</v>
      </c>
      <c r="F118" s="132">
        <f t="shared" si="4"/>
        <v>86.08</v>
      </c>
      <c r="G118" s="79"/>
      <c r="H118" s="80">
        <v>290947</v>
      </c>
      <c r="I118" s="80"/>
    </row>
    <row r="119" spans="1:9" s="81" customFormat="1" ht="38.25">
      <c r="A119" s="2" t="s">
        <v>75</v>
      </c>
      <c r="B119" s="167"/>
      <c r="C119" s="168"/>
      <c r="D119" s="86">
        <v>272588.63</v>
      </c>
      <c r="E119" s="12">
        <v>243616.42</v>
      </c>
      <c r="F119" s="132">
        <f t="shared" si="4"/>
        <v>89.37</v>
      </c>
      <c r="G119" s="169"/>
      <c r="H119" s="169"/>
      <c r="I119" s="169"/>
    </row>
    <row r="120" spans="1:9" s="81" customFormat="1" ht="38.25">
      <c r="A120" s="2" t="s">
        <v>76</v>
      </c>
      <c r="B120" s="167"/>
      <c r="C120" s="168"/>
      <c r="D120" s="86">
        <v>37995.6</v>
      </c>
      <c r="E120" s="12">
        <v>37918.42</v>
      </c>
      <c r="F120" s="132">
        <f t="shared" si="4"/>
        <v>99.8</v>
      </c>
      <c r="G120" s="169"/>
      <c r="H120" s="169"/>
      <c r="I120" s="169"/>
    </row>
    <row r="121" spans="1:9" s="81" customFormat="1" ht="39" thickBot="1">
      <c r="A121" s="2" t="s">
        <v>77</v>
      </c>
      <c r="B121" s="167"/>
      <c r="C121" s="168"/>
      <c r="D121" s="86">
        <v>26400.38</v>
      </c>
      <c r="E121" s="12">
        <v>26315.23</v>
      </c>
      <c r="F121" s="132">
        <f t="shared" si="4"/>
        <v>99.68</v>
      </c>
      <c r="G121" s="169"/>
      <c r="H121" s="169"/>
      <c r="I121" s="169"/>
    </row>
    <row r="122" spans="1:9" s="37" customFormat="1" ht="26.25" thickBot="1">
      <c r="A122" s="94" t="s">
        <v>49</v>
      </c>
      <c r="B122" s="133"/>
      <c r="C122" s="133"/>
      <c r="D122" s="162">
        <f>SUM(D110,D111,D112,D113,D115,D118,D119,D120,D121)</f>
        <v>1102815.63</v>
      </c>
      <c r="E122" s="162">
        <f>SUM(E110,E111,E112,E113,E115,E118,E119,E120,E121)</f>
        <v>1019007.81</v>
      </c>
      <c r="F122" s="135">
        <f t="shared" si="4"/>
        <v>92.4</v>
      </c>
      <c r="G122" s="28"/>
      <c r="H122" s="28"/>
      <c r="I122" s="28"/>
    </row>
    <row r="123" spans="1:9" s="66" customFormat="1" ht="13.5" thickBot="1">
      <c r="A123" s="73"/>
      <c r="B123" s="74"/>
      <c r="C123" s="74"/>
      <c r="D123" s="121"/>
      <c r="E123" s="121"/>
      <c r="F123" s="65"/>
      <c r="G123" s="70"/>
      <c r="H123" s="70"/>
      <c r="I123" s="70"/>
    </row>
    <row r="124" spans="1:9" s="81" customFormat="1" ht="13.5" thickBot="1">
      <c r="A124" s="96" t="s">
        <v>50</v>
      </c>
      <c r="B124" s="97"/>
      <c r="C124" s="98"/>
      <c r="D124" s="134">
        <f>SUM(D107,D122)</f>
        <v>7424925.330000001</v>
      </c>
      <c r="E124" s="134">
        <f>SUM(E107,E122)</f>
        <v>7294659.210000001</v>
      </c>
      <c r="F124" s="135">
        <f>ROUND(E124/D124*100,2)</f>
        <v>98.25</v>
      </c>
      <c r="G124" s="99"/>
      <c r="H124" s="13" t="e">
        <f>SUM(H107,H112,#REF!)</f>
        <v>#REF!</v>
      </c>
      <c r="I124" s="80"/>
    </row>
    <row r="126" spans="1:4" ht="12.75" hidden="1">
      <c r="A126" s="18" t="s">
        <v>7</v>
      </c>
      <c r="B126" s="7"/>
      <c r="C126" s="18"/>
      <c r="D126" s="42">
        <v>2987993</v>
      </c>
    </row>
    <row r="127" spans="1:4" ht="12.75" hidden="1">
      <c r="A127" s="18" t="s">
        <v>9</v>
      </c>
      <c r="B127" s="7"/>
      <c r="C127" s="18"/>
      <c r="D127" s="42">
        <v>35750</v>
      </c>
    </row>
    <row r="128" spans="1:4" ht="12.75" hidden="1">
      <c r="A128" s="18" t="s">
        <v>10</v>
      </c>
      <c r="B128" s="7"/>
      <c r="C128" s="18"/>
      <c r="D128" s="42">
        <v>2952243</v>
      </c>
    </row>
    <row r="129" spans="1:4" ht="12.75" hidden="1">
      <c r="A129" s="18" t="s">
        <v>11</v>
      </c>
      <c r="B129" s="7"/>
      <c r="C129" s="18"/>
      <c r="D129" s="42" t="e">
        <f>ROUND((D128/C107),2)</f>
        <v>#REF!</v>
      </c>
    </row>
  </sheetData>
  <sheetProtection/>
  <mergeCells count="4">
    <mergeCell ref="A5:H5"/>
    <mergeCell ref="E3:F3"/>
    <mergeCell ref="A7:F7"/>
    <mergeCell ref="A109:F109"/>
  </mergeCells>
  <printOptions/>
  <pageMargins left="0.7874015748031497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U.G.Skarżysko Kościelne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d_barwicka</dc:creator>
  <cp:keywords/>
  <dc:description/>
  <cp:lastModifiedBy>Danuta</cp:lastModifiedBy>
  <cp:lastPrinted>2013-03-06T23:08:01Z</cp:lastPrinted>
  <dcterms:created xsi:type="dcterms:W3CDTF">2005-08-03T15:42:25Z</dcterms:created>
  <dcterms:modified xsi:type="dcterms:W3CDTF">2013-03-06T23:08:08Z</dcterms:modified>
  <cp:category/>
  <cp:version/>
  <cp:contentType/>
  <cp:contentStatus/>
</cp:coreProperties>
</file>