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2"/>
  </bookViews>
  <sheets>
    <sheet name="11 Fundusz Sołecki podział" sheetId="1" r:id="rId1"/>
    <sheet name="ZAŁ 3" sheetId="2" r:id="rId2"/>
    <sheet name="ZAŁ 10_4" sheetId="3" r:id="rId3"/>
    <sheet name="ZAŁ 5" sheetId="4" r:id="rId4"/>
    <sheet name="ZAŁ 11" sheetId="5" r:id="rId5"/>
    <sheet name="ZAŁ 4_3" sheetId="6" r:id="rId6"/>
    <sheet name="ZAŁ 6" sheetId="7" r:id="rId7"/>
    <sheet name="ZAL 8" sheetId="8" r:id="rId8"/>
    <sheet name="ZAŁ 9" sheetId="9" r:id="rId9"/>
    <sheet name="Arkusz1" sheetId="10" state="hidden" r:id="rId10"/>
  </sheets>
  <definedNames>
    <definedName name="_xlnm.Print_Area" localSheetId="7">'ZAL 8'!$A$2:$F$29</definedName>
    <definedName name="_xlnm.Print_Area" localSheetId="3">'ZAŁ 5'!$A$1:$I$139</definedName>
    <definedName name="_xlnm.Print_Titles" localSheetId="0">'11 Fundusz Sołecki podział'!$1:$6</definedName>
    <definedName name="_xlnm.Print_Titles" localSheetId="2">'ZAŁ 10_4'!$2:$5</definedName>
    <definedName name="_xlnm.Print_Titles" localSheetId="4">'ZAŁ 11'!$5:$9</definedName>
    <definedName name="_xlnm.Print_Titles" localSheetId="1">'ZAŁ 3'!$5:$11</definedName>
    <definedName name="_xlnm.Print_Titles" localSheetId="3">'ZAŁ 5'!$5:$9</definedName>
    <definedName name="_xlnm.Print_Titles" localSheetId="8">'ZAŁ 9'!$4:$5</definedName>
  </definedNames>
  <calcPr fullCalcOnLoad="1"/>
</workbook>
</file>

<file path=xl/sharedStrings.xml><?xml version="1.0" encoding="utf-8"?>
<sst xmlns="http://schemas.openxmlformats.org/spreadsheetml/2006/main" count="781" uniqueCount="343">
  <si>
    <t>inwestycje i zakupy inwestycyjne</t>
  </si>
  <si>
    <t>wydatki na programy finansowane z udziałem środków, o których mowa w art. 5 ust. 1 pkt 2 i 3</t>
  </si>
  <si>
    <t>wynagrodzenia i składki od nich naliczane</t>
  </si>
  <si>
    <t xml:space="preserve">Kwota </t>
  </si>
  <si>
    <t>Dochody ogółem</t>
  </si>
  <si>
    <t>L.p.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</si>
  <si>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</si>
  <si>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</si>
  <si>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</si>
  <si>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</si>
  <si>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</si>
  <si>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</si>
  <si>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</si>
  <si>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</si>
  <si>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</si>
  <si>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</si>
  <si>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</si>
  <si>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</si>
  <si>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</si>
  <si>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</si>
  <si>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</si>
  <si>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</si>
  <si>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</si>
  <si>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</si>
  <si>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</si>
  <si>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</si>
  <si>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</si>
  <si>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</si>
  <si>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</si>
  <si>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</si>
  <si>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Dotacja podmiotowa z budżetu dla jednostek niezaliczanych do sektora finansów publicznych  - Stowarzyszenia OSP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</si>
  <si>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</si>
  <si>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</si>
  <si>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</si>
  <si>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</si>
  <si>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</si>
  <si>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</si>
  <si>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</si>
  <si>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</si>
  <si>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</si>
  <si>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bieżące</t>
  </si>
  <si>
    <t>2009-2012</t>
  </si>
  <si>
    <t>Projekt: "Budowa sieci kanalizacji sanitarnej z przykanalikami do granic nieruchomości wraz z przepompowniami ścieków i zasilaniem elektrycznym przepompowni w miejscowości Michałów"</t>
  </si>
  <si>
    <t>Szkoła Podstawowa w Grzybowej Górze</t>
  </si>
  <si>
    <t>A.</t>
  </si>
  <si>
    <t>B.</t>
  </si>
  <si>
    <t>C.</t>
  </si>
  <si>
    <t>D.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</si>
  <si>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</si>
  <si>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</si>
  <si>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</si>
  <si>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</si>
  <si>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</si>
  <si>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</si>
  <si>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</si>
  <si>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</si>
  <si>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</si>
  <si>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</si>
  <si>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</si>
  <si>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</si>
  <si>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</si>
  <si>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</si>
  <si>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</si>
  <si>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</si>
  <si>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</si>
  <si>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</si>
  <si>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</si>
  <si>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</si>
  <si>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</si>
  <si>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</si>
  <si>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</si>
  <si>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</si>
  <si>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</si>
  <si>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</si>
  <si>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</si>
  <si>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</si>
  <si>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</si>
  <si>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</si>
  <si>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</si>
  <si>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</si>
  <si>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</si>
  <si>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</si>
  <si>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</si>
  <si>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</si>
  <si>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</si>
  <si>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</si>
  <si>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</si>
  <si>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</si>
  <si>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</si>
  <si>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</si>
  <si>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</si>
  <si>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</si>
  <si>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</si>
  <si>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</si>
  <si>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</si>
  <si>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</si>
  <si>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</si>
  <si>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Nazwa zadania inwestycyjnego</t>
  </si>
  <si>
    <t>Działanie 7.1 Rozwój i upowszechnianie aktywnej integracji, Poddziałanie 7.1.1. Rozwój i upowszechnianie aktywnej integracji przez ośrodki pomocy społecznej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</si>
  <si>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</si>
  <si>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</si>
  <si>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</si>
  <si>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</si>
  <si>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</si>
  <si>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</si>
  <si>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>w  złotych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</si>
  <si>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</si>
  <si>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</si>
  <si>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</si>
  <si>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</si>
  <si>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</si>
  <si>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</si>
  <si>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</si>
  <si>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wydatki związane z realizacją statutowych zadań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</si>
  <si>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</si>
  <si>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</si>
  <si>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</si>
  <si>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</si>
  <si>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</si>
  <si>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</si>
  <si>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w tym: kredyty i pożyczki zaciągane na wydatki refundowane ze środków UE</t>
  </si>
  <si>
    <t>Wydatki majątkowe:</t>
  </si>
  <si>
    <t>Wydatki bieżące:</t>
  </si>
  <si>
    <t>Ogółem wydatki</t>
  </si>
  <si>
    <t>Rady Gminy Skarżysko Kościelne</t>
  </si>
  <si>
    <t>2010-2012</t>
  </si>
  <si>
    <t>Priorytet IX. Rozwój wykształcenia i kompetencji w regionach</t>
  </si>
  <si>
    <t>Projekt: "Baśniowy świat"</t>
  </si>
  <si>
    <t xml:space="preserve">Program:   Program Rozwoju Obszarów Wiejskich 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</si>
  <si>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</si>
  <si>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>Pielęgnacja terenów zielonych</t>
  </si>
  <si>
    <t>Wyposażenie domu spotkań wiejskich</t>
  </si>
  <si>
    <t>Podniesienie walorów estetycznych miejscowości poprzez utrzymanie miejsc zieleni i konserwację przystanków autobusowych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</si>
  <si>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</si>
  <si>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</si>
  <si>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</si>
  <si>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Nazwa jednostki otrzymujacej dotacje 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</si>
  <si>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</si>
  <si>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</si>
  <si>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</si>
  <si>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 xml:space="preserve">Rozbudowa drogi gminnej w miejscowości Skarżysko Koscielne, ul. Olszynki </t>
  </si>
  <si>
    <t>Sołectwo: Lipowe Pole Plebańskie</t>
  </si>
  <si>
    <t>Paragraf</t>
  </si>
  <si>
    <t>Zmiana studium uwarunkowań i kierunków zagospodarowania przestrzennego gminy</t>
  </si>
  <si>
    <t xml:space="preserve">Wniesienie wkładów do  MPWiK Sp. z o.o w Skarżysku - Kamiennej na realizację zadania "Budowa i modernizacja  kanalizacji sanitarnej w Skarżysku- Kamiennej i Skarżysku Kościelnym" </t>
  </si>
  <si>
    <t xml:space="preserve"> "Przebudowa drogi powiatowej nr 34478 -  Sadek -Kierz Niedźwiedzi" </t>
  </si>
  <si>
    <t>"e-świętokrzyskie" Budowa Systemu informatyzacji Przestrzennej Województwa Świetokrzyskiego</t>
  </si>
  <si>
    <t>Dowóz uczniów do gimnazjum w Skarżysku Kościelnym</t>
  </si>
  <si>
    <t>Funkcjonowanie jednostek oświatowych</t>
  </si>
  <si>
    <t>Jednostki budżetowe oświaty</t>
  </si>
  <si>
    <t>Funkcjonowanie jednostki Urząd Gminy</t>
  </si>
  <si>
    <t>Funkcjonowanie GOPS</t>
  </si>
  <si>
    <t>Projekt POKL:"Od marginalizacji do aktywizacji - eliminowanie wykluczenia społecznego w Gminie Skarżysko Kościelne"</t>
  </si>
  <si>
    <t>Projekt RPO: "e-świętokrzyskie Budowa Systemu Informacji Przestrzennej Województwa Świętokrzyskiego"</t>
  </si>
  <si>
    <t>Projekt RPO: "e-świętokrzyskie Rozbudowa Infrastruktury Informatycznej JST"</t>
  </si>
  <si>
    <t>Projekt POKL: "Baśniowy świat"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</si>
  <si>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</si>
  <si>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</si>
  <si>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Projekt: "e- świętokrzyskie Budowa Systemu Informacji Przestrzennej Województwa Świętokrzyskiego"</t>
  </si>
  <si>
    <t>Ogółem Wydatki Bieżące</t>
  </si>
  <si>
    <t>Ogółem Wydatki Majątkowe</t>
  </si>
  <si>
    <t>WYDATKI BIEŻĄCE</t>
  </si>
  <si>
    <t>WYDATKI MAJĄTKOWE</t>
  </si>
  <si>
    <t>Konserwacja oświetlenia ulicznego</t>
  </si>
  <si>
    <t>OGÓŁEM WYDATKI BIEŻĄCE I MAJĄTKOWE</t>
  </si>
  <si>
    <t>Zimowe utrzymanie dróg</t>
  </si>
  <si>
    <t>II. Dochody i wydatki związane z realizacją zadań przejętych przez Gminę  do realizacji w drodze umowy lub porozumienia</t>
  </si>
  <si>
    <t>Zadania jednostek pomocniczych w ramach funduszu sołeckiego w 2012 roku</t>
  </si>
  <si>
    <t>Wykonanie i montaż tablicy upamiętniającej pomordowanych przez hitlerowców nauczycieli SP w Majkowie. Zorganizowanie okolicznościowej wystawy i akademii poświęcononej pomordowanym.</t>
  </si>
  <si>
    <t>Zakup ścianek informacyjno-wystawienniczych do ekspozycji wystaw i prezentacji organizowanych przez sołectwo</t>
  </si>
  <si>
    <t xml:space="preserve">Utrzymanie porządku w sołectwie </t>
  </si>
  <si>
    <t>Sołectwo: Skarżysko Kościelne I</t>
  </si>
  <si>
    <t>Działania kulturalno-oświatowe dla mieszkańców sołectwa</t>
  </si>
  <si>
    <t>Sołectwo: Skarżysko Kościelne II</t>
  </si>
  <si>
    <t xml:space="preserve">Utrzymanie porządku i czystości w sołectwie </t>
  </si>
  <si>
    <t>Utrzymanie i pielęgnacja boiska koło leśniczówki</t>
  </si>
  <si>
    <t>Organizacja imprez integracyjnych</t>
  </si>
  <si>
    <t>Brama wjazdowa i wybrukowanie wjazdu do szkoły</t>
  </si>
  <si>
    <t>Utrzymanie czystości w sołectwie oraz przystanków autobusowych</t>
  </si>
  <si>
    <t>Utrzymanie porządku w sołectwie</t>
  </si>
  <si>
    <t>Cząstkowa naprawa dróg gminnych</t>
  </si>
  <si>
    <t>Tablica pamiątkowa zamordowanych podczas II wojny światowej</t>
  </si>
  <si>
    <t xml:space="preserve">Wykonanie przepustu drogowego na drodze gminnej </t>
  </si>
  <si>
    <t>Zakup sprzętu do organizacji spotkań, zebrań oraz imprez intergacyjnych</t>
  </si>
  <si>
    <t xml:space="preserve">Organizacja aktywnego wypoczynku dla mieszkańców </t>
  </si>
  <si>
    <t xml:space="preserve">Szkoła Podstawowa w Majkowie </t>
  </si>
  <si>
    <t>Szkoła Podstawowa w Kierzu Niedźwiedzim</t>
  </si>
  <si>
    <t xml:space="preserve">Parafia Rzymsko-Katolickiej  p.w. Św.  Trójcy w Skarżysku Kościelnym </t>
  </si>
  <si>
    <t>Dotacje podmiotowe w 2012 r.</t>
  </si>
  <si>
    <t>Dotacje celowe  w 2012 r.</t>
  </si>
  <si>
    <t>Przychody i rozchody budżetu w 2012 r.</t>
  </si>
  <si>
    <t>Zadania inwestycyjne roczne w 2012 r.</t>
  </si>
  <si>
    <t>Dochody i wydatki związane z realizacją zadań realizowanych na podstawie porozumień (umów) między jednostkami samorządu terytorialnego w 2012 r.</t>
  </si>
  <si>
    <t>Wydatki na programy i projekty realizowane ze środków pochodzących z budżetu Unii Europejskiej oraz innych źródeł zagranicznych, niepodlegających zwrotowi na 2012 rok</t>
  </si>
  <si>
    <t>Wydatki w roku budżetowym 2012</t>
  </si>
  <si>
    <t>Sołectwo/Nazwa zadania</t>
  </si>
  <si>
    <t>Razem Fundusz</t>
  </si>
  <si>
    <t>Szkoła Podstawowa Majków</t>
  </si>
  <si>
    <t>Szkoła Podstawowa w Lipowym Polu</t>
  </si>
  <si>
    <t>Wykonanie poręczy przy kładce pieszej na rzece Żarnówka łączacej ulicę Staffa z ulicą Żeromskiego</t>
  </si>
  <si>
    <t xml:space="preserve">Zakup wyposażenia do Szkoły Podstawowej w Majkowie </t>
  </si>
  <si>
    <t>Integracja mieszkańców</t>
  </si>
  <si>
    <t>Integracja mieszkańców sołectwa</t>
  </si>
  <si>
    <t>Przygotowanie miejsca do organizacji spotkań mieszkańców oraz wyposażenia świetlicy</t>
  </si>
  <si>
    <t>Doposażenie Szkoły Podstawowej w Majkowie</t>
  </si>
  <si>
    <t>Szkoła Podstawowa w Majkowie</t>
  </si>
  <si>
    <t>Zakup namiotu rozkładanego w celu organizacji spotkań integracyjnych dla mieszkańców</t>
  </si>
  <si>
    <t xml:space="preserve">Wykonanie zadaszenia sceny na placu szkolnym </t>
  </si>
  <si>
    <t>Wykonanie i zamontowanie tablicy informacyjnej z opisem historycznym miejscowości</t>
  </si>
  <si>
    <t>Wykonanie poręczy przy kładce pieszej na rzece Żarnówka łączącej ulicę Staffa z ulicą Żeromskiego</t>
  </si>
  <si>
    <t>Zakup ścianek informacyjno - wystawienniczych do ekspozycji wystaw i prezentacji organizowanych przez sołectwo</t>
  </si>
  <si>
    <t>Zakup wyposażenia do Szkoły Podstawowej w Majkowie</t>
  </si>
  <si>
    <t>Wykonanie i montaż tablicy upamietniającej pomordowanych przez hitlerowców nauczycieli SP w Majkowie, Zorganizowanie okolicznościowej wystawy i akademi poświęconej pomordowanym.</t>
  </si>
  <si>
    <t>Działania kulturalno - oświatowe dla mieszkańców sołectwa</t>
  </si>
  <si>
    <t>Utrzymanie porządku i czystości w sołectwie</t>
  </si>
  <si>
    <t>Przystosowanie i wyposażenie pomieszczeń miejscowej szkoły dla potrzeb spotkań mieszkańców sołectwa</t>
  </si>
  <si>
    <t>Podniesienie walorów estetycznych miejscowosci poprzez utrzymanie miejsc zieleni i konserwację przystanków autobusowych</t>
  </si>
  <si>
    <t>Przygotowanie miejsca do organizacji spotkań mieszkańców oraz wyposażenie świetlicy</t>
  </si>
  <si>
    <t xml:space="preserve">Brama wjazdowa i wybrukowanie wjazdu do szkoły </t>
  </si>
  <si>
    <t>Tablica pamiatkowa zamordowanych podczas II wojny światowej</t>
  </si>
  <si>
    <t>Zakup wyposażenia do Centrum Kulturalno-Oświatowego i Sportowego</t>
  </si>
  <si>
    <t>Wykoanie przepustu drogowego na drodze gminnej</t>
  </si>
  <si>
    <t>Wykonanie zadaszenia sceny na placu szkolnym</t>
  </si>
  <si>
    <t>Zakup i zamontowanie tablicy informacyjnej z opisem historycznycm miejscowości</t>
  </si>
  <si>
    <t>Zakup sprzętu do organizacji spotkań, zebrań oraz imprez integracyjnych</t>
  </si>
  <si>
    <t>Organizacja aktywnego wypoczynku dla mieszkańców</t>
  </si>
  <si>
    <t>rok budżetowy 2012 (7+8+10+11)</t>
  </si>
  <si>
    <t>kredyty i pożyczki podlegające zwrotowi ze środków art.. 5ust. 1 pkt 2 u.f.p.</t>
  </si>
  <si>
    <t>rok budżetowy 2012 (6+7+9+10)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</si>
  <si>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</si>
  <si>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</si>
  <si>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</si>
  <si>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</si>
  <si>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2.1</t>
  </si>
  <si>
    <t>Papiery wartościowe (obligacje) których zbywalność jest ograniczona</t>
  </si>
  <si>
    <t>3.1</t>
  </si>
  <si>
    <t>Papiery wartościowe (obligacje) których zbywalność jest ograniczona, zaciągane w związku z umową zawartą z podmiotem dysponującym środkami pochodz                       acymi z budżetu U.E.</t>
  </si>
  <si>
    <t>II.</t>
  </si>
  <si>
    <t>Nadwyżka  z lat ubiegłych</t>
  </si>
  <si>
    <t>III.</t>
  </si>
  <si>
    <t>§ 950</t>
  </si>
  <si>
    <t>Spłata pożyczek udzielonych</t>
  </si>
  <si>
    <t>§ 941-44</t>
  </si>
  <si>
    <t>IV.</t>
  </si>
  <si>
    <t>V.</t>
  </si>
  <si>
    <t>VI.</t>
  </si>
  <si>
    <t>Przelewy na rachunki lokat</t>
  </si>
  <si>
    <t>2.2</t>
  </si>
  <si>
    <t>2.3</t>
  </si>
  <si>
    <t>Wykup obligacji komunalnych, których zbywalność jest ograniczona</t>
  </si>
  <si>
    <t>Przebudowa oświetlenia ulicznego</t>
  </si>
  <si>
    <t>Organizacja imprez integracyjnych dla społeczności lokalnej</t>
  </si>
  <si>
    <t xml:space="preserve">Rozbudowa drogi gminnej w miejscowości Skarżysko Koscielne, ul. Polna </t>
  </si>
  <si>
    <t>Dotacja celowa z budżetu na finansowanie lub dofinansowanie prac remontowych i konserwatorskich obiektów zabytkowych przekazane jednostkom nie zaliczanym do sektora finansów publicznych, na  prace konserwatorsko – restauratorskie wnętrza świątyni w zakresie prac renowacyjnych Kaplicy Aniołów Stróżów kościoła parafialnego w Skarżysku Kościelnym wpisanym  do rejestru zabytków</t>
  </si>
  <si>
    <t>Odłów i transport bezpańskich psów i kotów</t>
  </si>
  <si>
    <t>Oświetlenie uliczne</t>
  </si>
  <si>
    <t>Prywatyzacja majątku j.s.t.</t>
  </si>
  <si>
    <t>Spłaty kredytów zaciągniętych w związku z zawarciem umowy z podmiotem dysponującym środkami pochodzacymi z budżetu U.E.</t>
  </si>
  <si>
    <t>Wykup obligacji komunalnych, których zdolność jest ograniczona w związku z zawarciem umowy z podmiotem dysponującym środkami pochodzącymi z budżet U.E.</t>
  </si>
  <si>
    <t>Wykup papierów wartościowych dopuszczonych do obrotu zorganizowanego, czyli takie, dla których istnieje płynny rynek wtórny</t>
  </si>
  <si>
    <t>Limity wydatków na wieloletnie przedsięwzięcia majątkowe planowane do poniesienia  w  2012 roku</t>
  </si>
  <si>
    <t>Budowa sieci kanalizacji sanitarnej z przykanalikami do granic nieruchomości wraz z przepompowniami ścieków  i zasilaniem elektrycznym przepompowni w miejscowości Skarżysko Kościelne i Grzybowa Góra</t>
  </si>
  <si>
    <t>Budowa sieci kanalizacji sanitarnej z przykanalikami do granic nieruchomości wraz z przepompowniami ścieków  i zasilaniem elektrycznym przepompowni w miejscowości Majków, ul Św. Anny</t>
  </si>
  <si>
    <t>Budowa sieci kanalizacji sanitarnej z przykanalikami do granic nieruchomości  wraz z przepompowniami ścieków  i zasilaniem elektrycznym przepompowni w miejscowości Michałów</t>
  </si>
  <si>
    <t>majątkowe</t>
  </si>
  <si>
    <t>Zakup atlasu i ławki do ćwiczeń - w ramach funduszu sołeckiego na zadanie "Przystosowanie i wyposażenie pomieszczeń miejscowej szkoły dla potrzeb spotkań mieszkańców sołectwa"</t>
  </si>
  <si>
    <t>Przystosowanie i wyposażenie pomieszczeń miejscowej szkoły dla potrzeb spotkań mieszkańców solectwa</t>
  </si>
  <si>
    <t>Zagospodarowanie oczka wodnego</t>
  </si>
  <si>
    <t>na lata 2007-2013</t>
  </si>
  <si>
    <t>Działanie 313,322,323 "Odnowa i rozwój wsi"</t>
  </si>
  <si>
    <t>Działanie 321:Podstawowe usługi dla gospodarki i ludności wiejskiej</t>
  </si>
  <si>
    <t>Oś 3 Jakość życia na obszarach wiejskich i różnicowanie gospodarki wiejskiej</t>
  </si>
  <si>
    <t>Projekt PROW:"Nad Żarnówką" budowa i przystosowanie infrastruktury na potrzeby agroturystyki w  Michałowie, gm. Skarżysko Kościelne, pow. skarżyski</t>
  </si>
  <si>
    <t>Opracowanie kompletu dokumentacji  zadania- "Budowa kompleksu boisk sportowych wraz z zapleczem sanitarno - szatniowym w miejscowości Grzybowa Góra w ramach programu "Moje Boisko - Orlik 2012"</t>
  </si>
  <si>
    <t xml:space="preserve">Dotacje celowe z budżetu na finansowanie lub dofinansowanie kosztów realizacji inwestycji i zakupów inwestycyjnych innych jednostek sektora finansów publicznych- na zakup aparatury i sprzętu medycznego (zestaw operacyjno histeroskopowy oraz stolik noworodkowy dla potrzeb Działu Ginekologiczno - Położniczego Zespołu Opieki Zdrowotnej w Skarżysku - Kamiennej) </t>
  </si>
  <si>
    <t>ZOZ Szpital Powiatowy w Skarżysku - Kamiennej</t>
  </si>
  <si>
    <t>Kwota
2012 r.</t>
  </si>
  <si>
    <t>Dotacja celowa z budżetu na finansowanie lub dofinansowanie zadań w zakresie opieki dzieci i młodzieży -organizowanie zajęć dla dzieci i młodzieży w czasie wolnym od nauki szkolnej - "Multimedialne zajęcia"</t>
  </si>
  <si>
    <t>Dotacja celowa z budżetu na finansowanie lub dofinansowanie zadań w zakresie opieki dzieci i młodzieży -organizowanie zajęć dla dzieci i młodzieży w czasie wolnym od nauki szkolnej - "Bezpieczne wakacje z nami strażakami"</t>
  </si>
  <si>
    <t>Dotacja celowa z budżetu na finansowanie lub dofinansowanie zadań w zakresie opieki dzieci i młodzieży -organizowanie zajęć dla dzieci i młodzieży w czasie wolnym od nauki szkolnej - "Baju, baju … w świętokrzyskim raju"</t>
  </si>
  <si>
    <t>Dotacja celowa z budżetu na finansowanie lub dofinansowanie zadań w zakresie upowszechniania tradycji, kultury i patriotyzmu  - promocja reginalnej kuchni, twórców lokalnych, organizacja przeglądu zespołów śpiewaczych, cykl imprez kulturalnych dla mieszkańców Gminy, zajęcia w zakresie choreografii i wykonawstwa pieśni ludowych pod kierunkiem instruktora... - "Bliżej historii i kultury"</t>
  </si>
  <si>
    <t>Dotacja celowa z budżetu na finansowanie lub dofinansowanie zadań w zakresie upowszechniania tradycji, kultury i patriotyzmu  - promocja reginalnej kuchni, twórców lokalnych, organizacja przeglądu zespołów śpiewaczych, cykl imprez kulturalnych dla mieszkańców Gminy, zajęcia w zakresie choreografii i wykonawstwa pieśni ludowych pod kierunkiem instruktora... - "Zachowanie i promocja dziedzictwa kulturowego naszej Gminy"</t>
  </si>
  <si>
    <t>7.</t>
  </si>
  <si>
    <t>8.</t>
  </si>
  <si>
    <t>9.</t>
  </si>
  <si>
    <t>10.</t>
  </si>
  <si>
    <t>Wyłoniona w drodze konkursu - Stowarzyszenie "Creative Community"</t>
  </si>
  <si>
    <t>Wyłoniona w drodze konkursu - Stowarzyszenie OSP Grzybowa Góra</t>
  </si>
  <si>
    <t>Wyłoniona w drodze konkursu - Stowarzyszenie OSP Lipowe Pole</t>
  </si>
  <si>
    <t>Wyłoniona w drodze konkursu - Stowarzyszenie "Nasza Gmina"</t>
  </si>
  <si>
    <t>Wyłoniona w drodze konkursu - Gminny Ludowy Klub Sportowy "GROM"</t>
  </si>
  <si>
    <t>Wyłoniona w drodze konkursu - Gminne Zrzeszenie LZS</t>
  </si>
  <si>
    <t>Dotacja celowa z budżetu na finansowanie lub dofinansowanie zadań w zakresie sportu i rekreacji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- "Wspierania i upowrzechnianie aktywnego spędzania wolnego czasu"</t>
  </si>
  <si>
    <t>Wyłoniona w drodze konkursu - Stowarzyszenie na Rzecz Odnowy Zabytków Parafii Św. Trójcy</t>
  </si>
  <si>
    <t>Wyłoniona w drodze konkursu - Stowarzyszenie Kultury Zespół Pieśni, Tańca i Rozrywki "Romano"</t>
  </si>
  <si>
    <t>Dotacja celowa z budżetu na finansowanie lub dofinansowanie zadań w zakresie upowszechniania tradycji, kultury i patriotyzmu  - promocja reginalnej kuchni, twórców lokalnych, organizacja przeglądu zespołów śpiewaczych, cykl imprez kulturalnych dla mieszkańców Gminy, zajęcia w zakresie choreografii i wykonawstwa pieśni ludowych pod kierunkiem instruktora... - "Noc Kupały w Gminie Skarżysko Kościelne - powrót do dawnych tradycji. Itegracja i aktywizacja społeczna"</t>
  </si>
  <si>
    <t>Dotacja celowa z budżetu na finansowanie lub dofinansowanie zadań w zakresie sportu i rekreacji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- "Postaw na rodzinę - IV Parafialny Festyn Rodzinny"</t>
  </si>
  <si>
    <t>Dotacja celowa z budżetu na finansowanie lub dofinansowanie zadań w zakresie sportu i rekreacji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- "Popularyzacja zdrowego stylu życia wśród mieszkańców Gminy poprzez tworzenie warunków do uprawiania gier zespołowych wraz z rozgrywkami drużyn amatorskich na boisku "Orlik" oraz wyjazdami na zawody o zasięgu gminnym, powiatowym i wojewódzkim. Wspieranie i upowrzechnianie aktywnego spędzania wolnego czasu."</t>
  </si>
  <si>
    <t xml:space="preserve">Zakup oprogramowania EWMAPA </t>
  </si>
  <si>
    <t>2012-2014</t>
  </si>
  <si>
    <t>Priorytet V. Dobre rządzenie</t>
  </si>
  <si>
    <t xml:space="preserve">Działanie 5.2. Modernizacja zarządzania w administracji samorządowej Programu Operacyjnego Kapitał Ludzki                                                                </t>
  </si>
  <si>
    <t>Projekt: "LIDER w samorządzie"</t>
  </si>
  <si>
    <t xml:space="preserve">Projekt: Nad Żarnówką  budowa i przystosowanie infrastruktury na potrzeby agroturystyki w Michałowie, gm. Skarżysko Kościelne </t>
  </si>
  <si>
    <t>Dotacja celowa dla SPZOZ na realizację programu "Zapobieganie chorobom zakaźnym- darmowe szczepienia ochronne u pacjentów SPZOZ powyżej 60 roku życia przeciwko grypie i pneumokokom, u dzieci w wieku szkolnym przeciwko meningokokom"</t>
  </si>
  <si>
    <t>Działanie 9.1. Wyrównywanie szans edukacyjnych i zapewnienie wysokiej jakosci usług edukacyjnych  świadczonych w systemie oświaty                                                                                                  Poddziałanie 9.1.1 Zmniejszanie nierówności w stopniu  upowszechnienia edukacji przedszkolnej</t>
  </si>
  <si>
    <t xml:space="preserve">Działanie 9.1. Wyrównywanie szans edukacyjnych i zapewnienie wysokiej jakosci usług edukacyjnych  świadczonych w systemie oświaty                                                                                                  Poddziałanie 9.1.2 Wyrównywanie szans edukacyjnych uczniów z grup o utrudnionym dostępie do edukacji oraz zmniejszanie różnic w jakości usług edukacyjnych                                                         </t>
  </si>
  <si>
    <t>2012-2013</t>
  </si>
  <si>
    <t>Remont drogi dojazdowej do pól uprawnych w miejscowości Lipowe Pole Skarbowe, nr ew.działki 17</t>
  </si>
  <si>
    <t>Projekt: "Uczymy się i rozwijamy z indywidualizacją"</t>
  </si>
  <si>
    <t>Program:   Program Rozwoju Obszarów Wiejskich na lata 2007-2013</t>
  </si>
  <si>
    <t>Działanie 413 "Wdrażanie lokalnych strategii rozwoju</t>
  </si>
  <si>
    <t>Projekt: "Pamięć o przodkach to nasz wspólny obowiązek - remont pomnika pamięci pomordowanych przez hitlerowców mieszkańców Skarżyska Kościelnego z funkcjonalnym zagospodarowaniem terenu"</t>
  </si>
  <si>
    <t>2012-2012</t>
  </si>
  <si>
    <t>Projekt: "Renowacja przydrożnej kapliczki w miejscowości Lipowe Pole Skarbowe wraz z zagospodarowaniem przestrzenia wokół"</t>
  </si>
  <si>
    <t>Projekt: "Zakup instrumentów muzycznych dla zespołu wokalno - instrumentalnego"</t>
  </si>
  <si>
    <t>Zakup pilarki spalinowej</t>
  </si>
  <si>
    <t>Zakup instrumentów muzycznych dla zespołu wokalno - instrumentalnego</t>
  </si>
  <si>
    <t>Działanie 413 "Wdrażanie lokalnych strategii rozwoju"</t>
  </si>
  <si>
    <t>Działanie 413 "Wdrażanie lokalnych strategii rozwoju". Osi 4</t>
  </si>
  <si>
    <t>Oś 4 "Leader"</t>
  </si>
  <si>
    <t>Szkoła Podstawowa w Grzybowej Górze prowadzona przez Panią Małgorzatę Strzelec</t>
  </si>
  <si>
    <t>Publiczna Szkoła Podstawowa w Kierzu Niedźwiedzim prowadzona przez Pana Jacka Banaszczyka</t>
  </si>
  <si>
    <t>Karosacja samochodu pożarniczego dla Ochotniczej Straży Pożarnej w Grzybowej Górze</t>
  </si>
  <si>
    <t>Zakup i karosacja samochodu pożarniczego dla Ochotniczej Straży Pożarnej w Grzybowej Górze</t>
  </si>
  <si>
    <t xml:space="preserve">B.
C.
D. </t>
  </si>
  <si>
    <t>Zakup działki na plac sołecki w miejscowości Świerczek</t>
  </si>
  <si>
    <t>Szkoła Podstawowa w Lipowym Polu prowadzona przez Stowarzyszenie "Wiedza i rozwój" z siedzibą w Skarżysku - Kamiennej</t>
  </si>
  <si>
    <t xml:space="preserve">Szkoła Podstawowa w Kierzu Niedźwiedzim </t>
  </si>
  <si>
    <t>Szkoła Podstawowa w Kierzu Niedźwiedzim i Urząd Gminy</t>
  </si>
  <si>
    <t>Szkoła Podstawowa w Grzybowej Górze i Urząd Gminy</t>
  </si>
  <si>
    <t>Wolne środki art. 217 ust. 2 pkt. 6 u.f.p.</t>
  </si>
  <si>
    <t>Załącznik Nr ..
do Uchwały Nr XXVII/…./12
Rady Gminy Skarżysko Kościelne 
z dnia 13 grudnia 2012r.</t>
  </si>
  <si>
    <t>Załącznik Nr …</t>
  </si>
  <si>
    <t>do Uchwały Nr XXVII /….../12</t>
  </si>
  <si>
    <t>Załącznik Nr ..
do Uchwały Nr XXVII/…./12
Rady Gminy Skarżysko Kościelne
z dnia 13 grudnia 2012r.</t>
  </si>
  <si>
    <t>Załącznik Nr ...
do Uchwały Nr XXVII/.../12
Rady Gminy Skarżysko Kościelne
z dnia 13 grudnia 2012 r.</t>
  </si>
  <si>
    <t>z dnia 13 grudnia 2012 r.</t>
  </si>
  <si>
    <t>Załącznik Nr ….
do Uchwały Nr XXVII/…../12
Rady Gminy Skarżysko Kościelne
z dnia 13 grudnia 2012r.</t>
  </si>
  <si>
    <t>Załącznik Nr  ...
do Uchwały Nr XXVII/…./12
Rady Gminy Skarżysko Kościelne
z dnia 13 grudnia 2012 r.</t>
  </si>
  <si>
    <t xml:space="preserve"> Zakup sprzętu nagłaśniającego- w ramach funduszu sołeckiego sołectwa Kierz Niedźwiedzi na zadanie "Zakup wyposażenia do Centrum Kulturalno-Oświatowego i Sportowego"</t>
  </si>
  <si>
    <t>Załącznik Nr 4
do Uchwały Nr XXVII/…../12
Rady Gminy Skarżysko Kościelne 
z dnia 13 grudnia  2012r.</t>
  </si>
  <si>
    <t>Załącznik Nr 3
do Uchwały Nr XXVII/…./12
Rady Gminy Skarżysko Kościelne 
z dnia 13 grudnia 2012r.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</si>
</sst>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5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14"/>
      <name val="Times New Roman"/>
      <family val="1"/>
    </font>
    <font>
      <sz val="6"/>
      <name val="Times New Roman CE"/>
      <family val="1"/>
    </font>
    <font>
      <sz val="9"/>
      <name val="Arial"/>
      <family val="2"/>
    </font>
    <font>
      <b/>
      <sz val="8"/>
      <name val="Times New Roman"/>
      <family val="1"/>
    </font>
    <font>
      <b/>
      <sz val="8"/>
      <color indexed="10"/>
      <name val="Arial CE"/>
      <family val="0"/>
    </font>
    <font>
      <sz val="10"/>
      <color indexed="10"/>
      <name val="Times New Roman"/>
      <family val="1"/>
    </font>
    <font>
      <sz val="12"/>
      <name val="Times New Roman"/>
      <family val="1"/>
    </font>
    <font>
      <sz val="7"/>
      <name val="Arial CE"/>
      <family val="0"/>
    </font>
    <font>
      <sz val="8"/>
      <color indexed="10"/>
      <name val="Arial CE"/>
      <family val="0"/>
    </font>
    <font>
      <sz val="8"/>
      <color indexed="10"/>
      <name val="Times New Roman"/>
      <family val="1"/>
    </font>
    <font>
      <sz val="8"/>
      <name val="Arial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5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16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 quotePrefix="1">
      <alignment/>
    </xf>
    <xf numFmtId="0" fontId="13" fillId="0" borderId="14" xfId="0" applyFont="1" applyBorder="1" applyAlignment="1" quotePrefix="1">
      <alignment wrapText="1"/>
    </xf>
    <xf numFmtId="0" fontId="10" fillId="0" borderId="15" xfId="0" applyFont="1" applyBorder="1" applyAlignment="1">
      <alignment/>
    </xf>
    <xf numFmtId="0" fontId="10" fillId="0" borderId="12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0" fillId="0" borderId="1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1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0" fillId="0" borderId="14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4" fontId="34" fillId="0" borderId="12" xfId="0" applyNumberFormat="1" applyFont="1" applyBorder="1" applyAlignment="1">
      <alignment/>
    </xf>
    <xf numFmtId="0" fontId="34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12" xfId="0" applyFont="1" applyBorder="1" applyAlignment="1">
      <alignment wrapText="1"/>
    </xf>
    <xf numFmtId="3" fontId="0" fillId="0" borderId="12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42" fillId="0" borderId="15" xfId="0" applyFont="1" applyBorder="1" applyAlignment="1">
      <alignment horizontal="center" vertical="center" wrapText="1"/>
    </xf>
    <xf numFmtId="0" fontId="37" fillId="0" borderId="18" xfId="0" applyFont="1" applyBorder="1" applyAlignment="1">
      <alignment vertical="top" wrapText="1"/>
    </xf>
    <xf numFmtId="0" fontId="37" fillId="0" borderId="18" xfId="0" applyFont="1" applyBorder="1" applyAlignment="1">
      <alignment/>
    </xf>
    <xf numFmtId="0" fontId="43" fillId="0" borderId="0" xfId="0" applyFont="1" applyAlignment="1">
      <alignment horizontal="center" vertical="center"/>
    </xf>
    <xf numFmtId="0" fontId="16" fillId="0" borderId="19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3" fillId="0" borderId="14" xfId="0" applyFont="1" applyBorder="1" applyAlignment="1">
      <alignment wrapText="1"/>
    </xf>
    <xf numFmtId="0" fontId="34" fillId="0" borderId="12" xfId="0" applyFont="1" applyBorder="1" applyAlignment="1">
      <alignment/>
    </xf>
    <xf numFmtId="0" fontId="44" fillId="0" borderId="0" xfId="0" applyFont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/>
    </xf>
    <xf numFmtId="0" fontId="44" fillId="0" borderId="12" xfId="0" applyNumberFormat="1" applyFont="1" applyBorder="1" applyAlignment="1">
      <alignment horizontal="center" vertical="center" wrapText="1"/>
    </xf>
    <xf numFmtId="169" fontId="10" fillId="0" borderId="12" xfId="0" applyNumberFormat="1" applyFont="1" applyBorder="1" applyAlignment="1">
      <alignment/>
    </xf>
    <xf numFmtId="168" fontId="10" fillId="0" borderId="12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10" fillId="0" borderId="21" xfId="0" applyFont="1" applyBorder="1" applyAlignment="1">
      <alignment/>
    </xf>
    <xf numFmtId="0" fontId="16" fillId="0" borderId="22" xfId="0" applyFont="1" applyBorder="1" applyAlignment="1">
      <alignment horizontal="right" vertical="center" wrapText="1"/>
    </xf>
    <xf numFmtId="3" fontId="37" fillId="0" borderId="23" xfId="0" applyNumberFormat="1" applyFont="1" applyBorder="1" applyAlignment="1">
      <alignment horizontal="right" vertical="center" wrapText="1"/>
    </xf>
    <xf numFmtId="0" fontId="35" fillId="0" borderId="24" xfId="0" applyFont="1" applyBorder="1" applyAlignment="1">
      <alignment horizontal="right" vertical="center" wrapText="1"/>
    </xf>
    <xf numFmtId="3" fontId="35" fillId="0" borderId="10" xfId="0" applyNumberFormat="1" applyFont="1" applyBorder="1" applyAlignment="1">
      <alignment horizontal="right" vertical="center" wrapText="1"/>
    </xf>
    <xf numFmtId="3" fontId="37" fillId="0" borderId="10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3" fontId="37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46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0" fontId="11" fillId="0" borderId="12" xfId="0" applyFont="1" applyBorder="1" applyAlignment="1">
      <alignment wrapText="1"/>
    </xf>
    <xf numFmtId="3" fontId="39" fillId="0" borderId="10" xfId="0" applyNumberFormat="1" applyFont="1" applyBorder="1" applyAlignment="1">
      <alignment vertical="center" wrapText="1"/>
    </xf>
    <xf numFmtId="169" fontId="15" fillId="0" borderId="10" xfId="0" applyNumberFormat="1" applyFont="1" applyBorder="1" applyAlignment="1">
      <alignment vertical="center"/>
    </xf>
    <xf numFmtId="168" fontId="15" fillId="0" borderId="10" xfId="0" applyNumberFormat="1" applyFont="1" applyBorder="1" applyAlignment="1">
      <alignment vertical="center"/>
    </xf>
    <xf numFmtId="0" fontId="10" fillId="0" borderId="22" xfId="0" applyFont="1" applyBorder="1" applyAlignment="1">
      <alignment/>
    </xf>
    <xf numFmtId="3" fontId="37" fillId="0" borderId="18" xfId="0" applyNumberFormat="1" applyFont="1" applyBorder="1" applyAlignment="1">
      <alignment vertical="top" wrapText="1"/>
    </xf>
    <xf numFmtId="4" fontId="15" fillId="0" borderId="0" xfId="0" applyNumberFormat="1" applyFont="1" applyAlignment="1">
      <alignment horizontal="center" vertical="center" wrapText="1"/>
    </xf>
    <xf numFmtId="4" fontId="46" fillId="0" borderId="1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4" fontId="46" fillId="0" borderId="15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46" fillId="0" borderId="10" xfId="0" applyNumberFormat="1" applyFont="1" applyBorder="1" applyAlignment="1">
      <alignment vertical="top" wrapText="1"/>
    </xf>
    <xf numFmtId="1" fontId="6" fillId="0" borderId="10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1" fontId="6" fillId="0" borderId="24" xfId="0" applyNumberFormat="1" applyFont="1" applyBorder="1" applyAlignment="1">
      <alignment horizontal="center" vertical="center"/>
    </xf>
    <xf numFmtId="4" fontId="16" fillId="0" borderId="15" xfId="0" applyNumberFormat="1" applyFont="1" applyBorder="1" applyAlignment="1">
      <alignment vertical="top" wrapText="1"/>
    </xf>
    <xf numFmtId="1" fontId="6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4" fontId="15" fillId="0" borderId="2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/>
    </xf>
    <xf numFmtId="0" fontId="40" fillId="0" borderId="24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right" vertical="center" wrapText="1"/>
    </xf>
    <xf numFmtId="3" fontId="48" fillId="0" borderId="10" xfId="0" applyNumberFormat="1" applyFont="1" applyBorder="1" applyAlignment="1">
      <alignment horizontal="right" vertical="center" wrapText="1"/>
    </xf>
    <xf numFmtId="3" fontId="48" fillId="0" borderId="10" xfId="0" applyNumberFormat="1" applyFont="1" applyBorder="1" applyAlignment="1">
      <alignment horizontal="right" vertical="center"/>
    </xf>
    <xf numFmtId="0" fontId="48" fillId="0" borderId="0" xfId="0" applyFont="1" applyAlignment="1">
      <alignment/>
    </xf>
    <xf numFmtId="3" fontId="0" fillId="0" borderId="10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/>
    </xf>
    <xf numFmtId="3" fontId="3" fillId="0" borderId="17" xfId="0" applyNumberFormat="1" applyFont="1" applyBorder="1" applyAlignment="1">
      <alignment horizontal="left" vertical="center"/>
    </xf>
    <xf numFmtId="3" fontId="3" fillId="0" borderId="26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15" fillId="0" borderId="26" xfId="0" applyFont="1" applyBorder="1" applyAlignment="1">
      <alignment horizontal="left" vertical="center"/>
    </xf>
    <xf numFmtId="3" fontId="15" fillId="0" borderId="26" xfId="0" applyNumberFormat="1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1" fillId="0" borderId="0" xfId="0" applyFont="1" applyAlignment="1">
      <alignment/>
    </xf>
    <xf numFmtId="0" fontId="6" fillId="0" borderId="17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horizontal="right" vertical="center"/>
    </xf>
    <xf numFmtId="4" fontId="51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4" fontId="10" fillId="0" borderId="12" xfId="0" applyNumberFormat="1" applyFont="1" applyFill="1" applyBorder="1" applyAlignment="1">
      <alignment/>
    </xf>
    <xf numFmtId="4" fontId="10" fillId="0" borderId="14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right" vertical="center"/>
    </xf>
    <xf numFmtId="4" fontId="46" fillId="0" borderId="10" xfId="0" applyNumberFormat="1" applyFont="1" applyBorder="1" applyAlignment="1">
      <alignment vertical="top"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10" fillId="0" borderId="14" xfId="0" applyFont="1" applyFill="1" applyBorder="1" applyAlignment="1">
      <alignment wrapText="1"/>
    </xf>
    <xf numFmtId="0" fontId="13" fillId="0" borderId="14" xfId="0" applyFont="1" applyFill="1" applyBorder="1" applyAlignment="1" quotePrefix="1">
      <alignment/>
    </xf>
    <xf numFmtId="0" fontId="13" fillId="0" borderId="14" xfId="0" applyFont="1" applyFill="1" applyBorder="1" applyAlignment="1" quotePrefix="1">
      <alignment wrapText="1"/>
    </xf>
    <xf numFmtId="0" fontId="13" fillId="0" borderId="14" xfId="0" applyFont="1" applyFill="1" applyBorder="1" applyAlignment="1">
      <alignment wrapText="1"/>
    </xf>
    <xf numFmtId="0" fontId="10" fillId="0" borderId="14" xfId="0" applyFont="1" applyFill="1" applyBorder="1" applyAlignment="1" quotePrefix="1">
      <alignment/>
    </xf>
    <xf numFmtId="0" fontId="10" fillId="0" borderId="21" xfId="0" applyFont="1" applyFill="1" applyBorder="1" applyAlignment="1">
      <alignment/>
    </xf>
    <xf numFmtId="0" fontId="10" fillId="0" borderId="14" xfId="0" applyFont="1" applyFill="1" applyBorder="1" applyAlignment="1" quotePrefix="1">
      <alignment wrapText="1"/>
    </xf>
    <xf numFmtId="0" fontId="1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 wrapText="1"/>
    </xf>
    <xf numFmtId="4" fontId="46" fillId="0" borderId="10" xfId="0" applyNumberFormat="1" applyFont="1" applyFill="1" applyBorder="1" applyAlignment="1">
      <alignment vertical="center"/>
    </xf>
    <xf numFmtId="3" fontId="46" fillId="0" borderId="10" xfId="0" applyNumberFormat="1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0" xfId="0" applyFont="1" applyFill="1" applyBorder="1" applyAlignment="1">
      <alignment/>
    </xf>
    <xf numFmtId="0" fontId="13" fillId="0" borderId="15" xfId="0" applyFont="1" applyBorder="1" applyAlignment="1">
      <alignment wrapText="1"/>
    </xf>
    <xf numFmtId="4" fontId="34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1" xfId="0" applyFont="1" applyFill="1" applyBorder="1" applyAlignment="1">
      <alignment wrapText="1"/>
    </xf>
    <xf numFmtId="0" fontId="13" fillId="0" borderId="21" xfId="0" applyFont="1" applyBorder="1" applyAlignment="1">
      <alignment wrapText="1"/>
    </xf>
    <xf numFmtId="0" fontId="10" fillId="0" borderId="21" xfId="0" applyFont="1" applyFill="1" applyBorder="1" applyAlignment="1" quotePrefix="1">
      <alignment/>
    </xf>
    <xf numFmtId="0" fontId="10" fillId="0" borderId="21" xfId="0" applyFont="1" applyFill="1" applyBorder="1" applyAlignment="1" quotePrefix="1">
      <alignment wrapText="1"/>
    </xf>
    <xf numFmtId="0" fontId="10" fillId="0" borderId="21" xfId="0" applyFont="1" applyBorder="1" applyAlignment="1">
      <alignment wrapText="1"/>
    </xf>
    <xf numFmtId="4" fontId="10" fillId="0" borderId="21" xfId="0" applyNumberFormat="1" applyFont="1" applyFill="1" applyBorder="1" applyAlignment="1">
      <alignment/>
    </xf>
    <xf numFmtId="4" fontId="10" fillId="0" borderId="21" xfId="0" applyNumberFormat="1" applyFont="1" applyBorder="1" applyAlignment="1">
      <alignment/>
    </xf>
    <xf numFmtId="0" fontId="10" fillId="0" borderId="28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169" fontId="15" fillId="0" borderId="10" xfId="0" applyNumberFormat="1" applyFont="1" applyBorder="1" applyAlignment="1">
      <alignment vertical="center"/>
    </xf>
    <xf numFmtId="168" fontId="15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4" fontId="46" fillId="0" borderId="10" xfId="0" applyNumberFormat="1" applyFont="1" applyBorder="1" applyAlignment="1">
      <alignment vertical="center"/>
    </xf>
    <xf numFmtId="3" fontId="46" fillId="0" borderId="10" xfId="0" applyNumberFormat="1" applyFont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39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53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vertical="center"/>
    </xf>
    <xf numFmtId="3" fontId="53" fillId="0" borderId="12" xfId="0" applyNumberFormat="1" applyFont="1" applyBorder="1" applyAlignment="1">
      <alignment vertical="center" wrapText="1"/>
    </xf>
    <xf numFmtId="169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68" fontId="15" fillId="0" borderId="1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1" fontId="50" fillId="0" borderId="10" xfId="0" applyNumberFormat="1" applyFont="1" applyBorder="1" applyAlignment="1">
      <alignment horizontal="center" vertical="center"/>
    </xf>
    <xf numFmtId="1" fontId="50" fillId="0" borderId="17" xfId="0" applyNumberFormat="1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34" fillId="0" borderId="25" xfId="0" applyFont="1" applyBorder="1" applyAlignment="1">
      <alignment/>
    </xf>
    <xf numFmtId="0" fontId="44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34" fillId="0" borderId="29" xfId="0" applyFont="1" applyBorder="1" applyAlignment="1">
      <alignment/>
    </xf>
    <xf numFmtId="0" fontId="2" fillId="0" borderId="0" xfId="0" applyFont="1" applyAlignment="1">
      <alignment vertical="center" wrapText="1"/>
    </xf>
    <xf numFmtId="0" fontId="5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/>
    </xf>
    <xf numFmtId="4" fontId="0" fillId="0" borderId="12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vertical="center" wrapText="1"/>
    </xf>
    <xf numFmtId="0" fontId="37" fillId="0" borderId="24" xfId="0" applyFont="1" applyBorder="1" applyAlignment="1">
      <alignment horizontal="right" vertical="center" wrapText="1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6" fillId="0" borderId="30" xfId="0" applyFont="1" applyBorder="1" applyAlignment="1">
      <alignment horizontal="left" vertical="center" wrapText="1"/>
    </xf>
    <xf numFmtId="3" fontId="0" fillId="0" borderId="30" xfId="0" applyNumberFormat="1" applyBorder="1" applyAlignment="1">
      <alignment vertical="center"/>
    </xf>
    <xf numFmtId="4" fontId="0" fillId="0" borderId="30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vertical="center" wrapText="1"/>
    </xf>
    <xf numFmtId="3" fontId="0" fillId="0" borderId="31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4" fontId="1" fillId="0" borderId="12" xfId="0" applyNumberFormat="1" applyFont="1" applyBorder="1" applyAlignment="1">
      <alignment horizontal="right" vertical="top" wrapText="1"/>
    </xf>
    <xf numFmtId="0" fontId="1" fillId="0" borderId="31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4" fontId="1" fillId="0" borderId="15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169" fontId="15" fillId="0" borderId="12" xfId="0" applyNumberFormat="1" applyFont="1" applyBorder="1" applyAlignment="1">
      <alignment horizontal="center" vertical="center"/>
    </xf>
    <xf numFmtId="169" fontId="15" fillId="0" borderId="14" xfId="0" applyNumberFormat="1" applyFont="1" applyBorder="1" applyAlignment="1">
      <alignment horizontal="center" vertical="center"/>
    </xf>
    <xf numFmtId="169" fontId="15" fillId="0" borderId="15" xfId="0" applyNumberFormat="1" applyFont="1" applyBorder="1" applyAlignment="1">
      <alignment horizontal="center" vertical="center"/>
    </xf>
    <xf numFmtId="168" fontId="15" fillId="0" borderId="29" xfId="0" applyNumberFormat="1" applyFont="1" applyBorder="1" applyAlignment="1">
      <alignment vertical="center"/>
    </xf>
    <xf numFmtId="168" fontId="15" fillId="0" borderId="22" xfId="0" applyNumberFormat="1" applyFont="1" applyBorder="1" applyAlignment="1">
      <alignment vertical="center"/>
    </xf>
    <xf numFmtId="168" fontId="15" fillId="0" borderId="16" xfId="0" applyNumberFormat="1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46" fillId="0" borderId="17" xfId="0" applyFont="1" applyBorder="1" applyAlignment="1">
      <alignment horizontal="center" vertical="center"/>
    </xf>
    <xf numFmtId="0" fontId="46" fillId="0" borderId="26" xfId="0" applyFont="1" applyBorder="1" applyAlignment="1">
      <alignment/>
    </xf>
    <xf numFmtId="0" fontId="46" fillId="0" borderId="24" xfId="0" applyFont="1" applyBorder="1" applyAlignment="1">
      <alignment/>
    </xf>
    <xf numFmtId="1" fontId="50" fillId="0" borderId="17" xfId="0" applyNumberFormat="1" applyFont="1" applyBorder="1" applyAlignment="1">
      <alignment horizontal="center" vertical="center"/>
    </xf>
    <xf numFmtId="1" fontId="50" fillId="0" borderId="24" xfId="0" applyNumberFormat="1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4" fontId="46" fillId="0" borderId="12" xfId="0" applyNumberFormat="1" applyFont="1" applyBorder="1" applyAlignment="1">
      <alignment vertical="center"/>
    </xf>
    <xf numFmtId="4" fontId="46" fillId="0" borderId="14" xfId="0" applyNumberFormat="1" applyFont="1" applyBorder="1" applyAlignment="1">
      <alignment vertical="center"/>
    </xf>
    <xf numFmtId="4" fontId="46" fillId="0" borderId="15" xfId="0" applyNumberFormat="1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168" fontId="15" fillId="0" borderId="12" xfId="0" applyNumberFormat="1" applyFont="1" applyBorder="1" applyAlignment="1">
      <alignment horizontal="center" vertical="center"/>
    </xf>
    <xf numFmtId="168" fontId="15" fillId="0" borderId="14" xfId="0" applyNumberFormat="1" applyFont="1" applyBorder="1" applyAlignment="1">
      <alignment horizontal="center" vertical="center"/>
    </xf>
    <xf numFmtId="168" fontId="15" fillId="0" borderId="15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5" fillId="20" borderId="26" xfId="0" applyFont="1" applyFill="1" applyBorder="1" applyAlignment="1">
      <alignment horizontal="center" vertical="center"/>
    </xf>
    <xf numFmtId="0" fontId="15" fillId="20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4" fontId="15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4" fontId="15" fillId="0" borderId="24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9" fillId="0" borderId="12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39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34" fillId="0" borderId="0" xfId="0" applyFont="1" applyAlignment="1">
      <alignment horizont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35" fillId="0" borderId="17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7" fillId="0" borderId="0" xfId="0" applyFont="1" applyAlignment="1">
      <alignment horizontal="right" wrapText="1"/>
    </xf>
    <xf numFmtId="0" fontId="37" fillId="0" borderId="0" xfId="0" applyFont="1" applyAlignment="1">
      <alignment horizontal="right"/>
    </xf>
    <xf numFmtId="0" fontId="38" fillId="0" borderId="27" xfId="0" applyFont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" fontId="0" fillId="0" borderId="12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3" fontId="53" fillId="0" borderId="12" xfId="0" applyNumberFormat="1" applyFont="1" applyBorder="1" applyAlignment="1">
      <alignment horizontal="left" vertical="center" wrapText="1"/>
    </xf>
    <xf numFmtId="3" fontId="53" fillId="0" borderId="15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left" vertical="center"/>
    </xf>
    <xf numFmtId="2" fontId="3" fillId="0" borderId="26" xfId="0" applyNumberFormat="1" applyFont="1" applyBorder="1" applyAlignment="1">
      <alignment horizontal="left" vertical="center"/>
    </xf>
    <xf numFmtId="2" fontId="3" fillId="0" borderId="24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3">
      <selection activeCell="E9" sqref="E9"/>
    </sheetView>
  </sheetViews>
  <sheetFormatPr defaultColWidth="9.00390625" defaultRowHeight="12.75"/>
  <cols>
    <col min="1" max="1" width="2.25390625" style="0" customWidth="1"/>
    <col min="2" max="2" width="15.375" style="0" customWidth="1"/>
    <col min="3" max="3" width="13.75390625" style="184" customWidth="1"/>
    <col min="4" max="4" width="7.25390625" style="0" hidden="1" customWidth="1"/>
    <col min="5" max="5" width="7.625" style="184" customWidth="1"/>
    <col min="6" max="6" width="7.00390625" style="184" customWidth="1"/>
    <col min="7" max="7" width="6.875" style="184" customWidth="1"/>
    <col min="8" max="8" width="8.625" style="185" hidden="1" customWidth="1"/>
    <col min="9" max="9" width="7.625" style="184" customWidth="1"/>
    <col min="10" max="10" width="8.00390625" style="184" customWidth="1"/>
    <col min="11" max="12" width="6.875" style="184" customWidth="1"/>
    <col min="13" max="13" width="7.75390625" style="184" customWidth="1"/>
    <col min="14" max="14" width="6.625" style="184" customWidth="1"/>
    <col min="15" max="15" width="6.75390625" style="184" customWidth="1"/>
    <col min="16" max="16" width="8.00390625" style="184" customWidth="1"/>
    <col min="17" max="17" width="7.625" style="184" customWidth="1"/>
    <col min="18" max="18" width="7.125" style="184" customWidth="1"/>
    <col min="19" max="20" width="7.00390625" style="184" customWidth="1"/>
    <col min="21" max="21" width="8.875" style="184" customWidth="1"/>
  </cols>
  <sheetData>
    <row r="1" spans="1:21" ht="29.25" customHeight="1">
      <c r="A1" s="363" t="s">
        <v>167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</row>
    <row r="2" spans="2:21" ht="15.75" customHeight="1">
      <c r="B2" s="1"/>
      <c r="C2" s="29"/>
      <c r="G2" s="4"/>
      <c r="I2" s="4"/>
      <c r="J2" s="4"/>
      <c r="K2" s="4"/>
      <c r="L2" s="4"/>
      <c r="M2" s="4"/>
      <c r="N2" s="4"/>
      <c r="O2" s="4"/>
      <c r="P2" s="4"/>
      <c r="U2" s="4" t="s">
        <v>70</v>
      </c>
    </row>
    <row r="3" spans="1:21" ht="33" customHeight="1">
      <c r="A3" s="165" t="s">
        <v>80</v>
      </c>
      <c r="B3" s="166" t="s">
        <v>195</v>
      </c>
      <c r="C3" s="167" t="s">
        <v>31</v>
      </c>
      <c r="D3" s="165" t="s">
        <v>49</v>
      </c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7"/>
      <c r="U3" s="167" t="s">
        <v>196</v>
      </c>
    </row>
    <row r="4" spans="1:21" s="18" customFormat="1" ht="12.75" customHeight="1">
      <c r="A4" s="8">
        <v>1</v>
      </c>
      <c r="B4" s="8">
        <v>2</v>
      </c>
      <c r="C4" s="31">
        <v>3</v>
      </c>
      <c r="D4" s="8">
        <v>4</v>
      </c>
      <c r="E4" s="215">
        <v>4</v>
      </c>
      <c r="F4" s="360">
        <v>5</v>
      </c>
      <c r="G4" s="362"/>
      <c r="H4" s="187">
        <v>5</v>
      </c>
      <c r="I4" s="360">
        <v>6</v>
      </c>
      <c r="J4" s="362"/>
      <c r="K4" s="360">
        <v>7</v>
      </c>
      <c r="L4" s="361"/>
      <c r="M4" s="361"/>
      <c r="N4" s="362"/>
      <c r="O4" s="186">
        <v>8</v>
      </c>
      <c r="P4" s="360">
        <v>9</v>
      </c>
      <c r="Q4" s="362"/>
      <c r="R4" s="360">
        <v>10</v>
      </c>
      <c r="S4" s="361"/>
      <c r="T4" s="362"/>
      <c r="U4" s="31">
        <v>10</v>
      </c>
    </row>
    <row r="5" spans="1:21" s="169" customFormat="1" ht="12.75" customHeight="1">
      <c r="A5" s="168"/>
      <c r="B5" s="168"/>
      <c r="C5" s="179"/>
      <c r="D5" s="168"/>
      <c r="E5" s="214">
        <v>60095</v>
      </c>
      <c r="F5" s="357">
        <v>60016</v>
      </c>
      <c r="G5" s="359"/>
      <c r="H5" s="189">
        <v>75412</v>
      </c>
      <c r="I5" s="357">
        <v>80101</v>
      </c>
      <c r="J5" s="359"/>
      <c r="K5" s="357">
        <v>90095</v>
      </c>
      <c r="L5" s="358"/>
      <c r="M5" s="358"/>
      <c r="N5" s="359"/>
      <c r="O5" s="188">
        <v>92109</v>
      </c>
      <c r="P5" s="357">
        <v>92195</v>
      </c>
      <c r="Q5" s="359"/>
      <c r="R5" s="357">
        <v>92695</v>
      </c>
      <c r="S5" s="358"/>
      <c r="T5" s="359"/>
      <c r="U5" s="179"/>
    </row>
    <row r="6" spans="1:21" s="169" customFormat="1" ht="12.75" customHeight="1">
      <c r="A6" s="168"/>
      <c r="B6" s="168"/>
      <c r="C6" s="179"/>
      <c r="D6" s="168"/>
      <c r="E6" s="179">
        <v>4300</v>
      </c>
      <c r="F6" s="179">
        <v>4210</v>
      </c>
      <c r="G6" s="179">
        <v>4300</v>
      </c>
      <c r="H6" s="189"/>
      <c r="I6" s="179">
        <v>4210</v>
      </c>
      <c r="J6" s="179">
        <v>4300</v>
      </c>
      <c r="K6" s="179">
        <v>4110</v>
      </c>
      <c r="L6" s="179">
        <v>4170</v>
      </c>
      <c r="M6" s="179">
        <v>4210</v>
      </c>
      <c r="N6" s="179">
        <v>4300</v>
      </c>
      <c r="O6" s="179">
        <v>4210</v>
      </c>
      <c r="P6" s="179">
        <v>4210</v>
      </c>
      <c r="Q6" s="179">
        <v>4300</v>
      </c>
      <c r="R6" s="179">
        <v>4110</v>
      </c>
      <c r="S6" s="179">
        <v>4170</v>
      </c>
      <c r="T6" s="179">
        <v>4210</v>
      </c>
      <c r="U6" s="179"/>
    </row>
    <row r="7" spans="1:21" s="61" customFormat="1" ht="12.75" customHeight="1">
      <c r="A7" s="58">
        <v>1</v>
      </c>
      <c r="B7" s="176" t="s">
        <v>39</v>
      </c>
      <c r="C7" s="177"/>
      <c r="D7" s="59"/>
      <c r="E7" s="105"/>
      <c r="F7" s="105"/>
      <c r="G7" s="190"/>
      <c r="H7" s="191"/>
      <c r="I7" s="190"/>
      <c r="J7" s="190"/>
      <c r="K7" s="190"/>
      <c r="L7" s="190"/>
      <c r="M7" s="190"/>
      <c r="N7" s="190"/>
      <c r="O7" s="190"/>
      <c r="P7" s="190"/>
      <c r="Q7" s="105"/>
      <c r="R7" s="105"/>
      <c r="S7" s="105"/>
      <c r="T7" s="105"/>
      <c r="U7" s="190"/>
    </row>
    <row r="8" spans="1:21" s="1" customFormat="1" ht="44.25" customHeight="1">
      <c r="A8" s="48"/>
      <c r="B8" s="175" t="s">
        <v>209</v>
      </c>
      <c r="C8" s="180" t="s">
        <v>6</v>
      </c>
      <c r="D8" s="11"/>
      <c r="E8" s="192">
        <v>4115</v>
      </c>
      <c r="F8" s="192"/>
      <c r="G8" s="192"/>
      <c r="H8" s="193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>
        <f aca="true" t="shared" si="0" ref="U8:U13">SUM(E8:T8)</f>
        <v>4115</v>
      </c>
    </row>
    <row r="9" spans="1:21" s="1" customFormat="1" ht="51" customHeight="1">
      <c r="A9" s="48"/>
      <c r="B9" s="175" t="s">
        <v>210</v>
      </c>
      <c r="C9" s="180" t="s">
        <v>197</v>
      </c>
      <c r="D9" s="11"/>
      <c r="E9" s="192"/>
      <c r="F9" s="192"/>
      <c r="G9" s="192"/>
      <c r="H9" s="193"/>
      <c r="I9" s="192">
        <v>3000</v>
      </c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>
        <f t="shared" si="0"/>
        <v>3000</v>
      </c>
    </row>
    <row r="10" spans="1:21" s="1" customFormat="1" ht="21.75" customHeight="1">
      <c r="A10" s="48"/>
      <c r="B10" s="175" t="s">
        <v>179</v>
      </c>
      <c r="C10" s="180" t="s">
        <v>6</v>
      </c>
      <c r="D10" s="11"/>
      <c r="E10" s="192"/>
      <c r="F10" s="192"/>
      <c r="G10" s="192"/>
      <c r="H10" s="193"/>
      <c r="I10" s="192"/>
      <c r="J10" s="192"/>
      <c r="K10" s="192"/>
      <c r="L10" s="192"/>
      <c r="M10" s="192">
        <v>3000</v>
      </c>
      <c r="N10" s="192"/>
      <c r="O10" s="192"/>
      <c r="P10" s="192"/>
      <c r="Q10" s="192"/>
      <c r="R10" s="192"/>
      <c r="S10" s="192"/>
      <c r="T10" s="192"/>
      <c r="U10" s="192">
        <f t="shared" si="0"/>
        <v>3000</v>
      </c>
    </row>
    <row r="11" spans="1:21" s="1" customFormat="1" ht="33" customHeight="1">
      <c r="A11" s="48"/>
      <c r="B11" s="175" t="s">
        <v>211</v>
      </c>
      <c r="C11" s="180" t="s">
        <v>197</v>
      </c>
      <c r="D11" s="11"/>
      <c r="E11" s="192"/>
      <c r="F11" s="192"/>
      <c r="G11" s="192"/>
      <c r="H11" s="193"/>
      <c r="I11" s="192">
        <v>9794.5</v>
      </c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>
        <f t="shared" si="0"/>
        <v>9794.5</v>
      </c>
    </row>
    <row r="12" spans="1:21" s="1" customFormat="1" ht="93" customHeight="1">
      <c r="A12" s="48"/>
      <c r="B12" s="175" t="s">
        <v>212</v>
      </c>
      <c r="C12" s="180" t="s">
        <v>197</v>
      </c>
      <c r="D12" s="11"/>
      <c r="E12" s="192"/>
      <c r="F12" s="192"/>
      <c r="G12" s="192"/>
      <c r="H12" s="193"/>
      <c r="I12" s="192"/>
      <c r="J12" s="192">
        <v>4000</v>
      </c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>
        <f t="shared" si="0"/>
        <v>4000</v>
      </c>
    </row>
    <row r="13" spans="1:21" s="61" customFormat="1" ht="12.75" customHeight="1">
      <c r="A13" s="163" t="s">
        <v>33</v>
      </c>
      <c r="B13" s="164"/>
      <c r="C13" s="181"/>
      <c r="D13" s="164"/>
      <c r="E13" s="194">
        <f>SUM(E8)</f>
        <v>4115</v>
      </c>
      <c r="F13" s="194">
        <f>SUM(F8)</f>
        <v>0</v>
      </c>
      <c r="G13" s="194">
        <f>SUM(G8)</f>
        <v>0</v>
      </c>
      <c r="H13" s="195">
        <f>SUM(H8)</f>
        <v>0</v>
      </c>
      <c r="I13" s="194">
        <f>SUM(I9,I11)</f>
        <v>12794.5</v>
      </c>
      <c r="J13" s="194">
        <f>SUM(J12)</f>
        <v>4000</v>
      </c>
      <c r="K13" s="194">
        <f>SUM(K12)</f>
        <v>0</v>
      </c>
      <c r="L13" s="194">
        <f>SUM(L12)</f>
        <v>0</v>
      </c>
      <c r="M13" s="194">
        <f>SUM(M10)</f>
        <v>3000</v>
      </c>
      <c r="N13" s="194">
        <f aca="true" t="shared" si="1" ref="N13:T13">SUM(N8)</f>
        <v>0</v>
      </c>
      <c r="O13" s="194">
        <f t="shared" si="1"/>
        <v>0</v>
      </c>
      <c r="P13" s="194">
        <f t="shared" si="1"/>
        <v>0</v>
      </c>
      <c r="Q13" s="194">
        <f t="shared" si="1"/>
        <v>0</v>
      </c>
      <c r="R13" s="194">
        <f t="shared" si="1"/>
        <v>0</v>
      </c>
      <c r="S13" s="194">
        <f t="shared" si="1"/>
        <v>0</v>
      </c>
      <c r="T13" s="194">
        <f t="shared" si="1"/>
        <v>0</v>
      </c>
      <c r="U13" s="194">
        <f t="shared" si="0"/>
        <v>23909.5</v>
      </c>
    </row>
    <row r="14" spans="1:21" s="61" customFormat="1" ht="31.5" customHeight="1">
      <c r="A14" s="58">
        <v>2</v>
      </c>
      <c r="B14" s="176" t="s">
        <v>171</v>
      </c>
      <c r="C14" s="177"/>
      <c r="D14" s="173"/>
      <c r="E14" s="194"/>
      <c r="F14" s="194"/>
      <c r="G14" s="194"/>
      <c r="H14" s="195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</row>
    <row r="15" spans="1:21" s="1" customFormat="1" ht="17.25" customHeight="1">
      <c r="A15" s="48"/>
      <c r="B15" s="175" t="s">
        <v>201</v>
      </c>
      <c r="C15" s="180" t="s">
        <v>6</v>
      </c>
      <c r="D15" s="172">
        <v>926</v>
      </c>
      <c r="E15" s="192"/>
      <c r="F15" s="192"/>
      <c r="G15" s="192"/>
      <c r="H15" s="193"/>
      <c r="I15" s="192"/>
      <c r="J15" s="192"/>
      <c r="K15" s="192"/>
      <c r="L15" s="192"/>
      <c r="M15" s="192"/>
      <c r="N15" s="192"/>
      <c r="O15" s="192"/>
      <c r="P15" s="192">
        <v>13909.5</v>
      </c>
      <c r="Q15" s="192"/>
      <c r="R15" s="192"/>
      <c r="S15" s="192"/>
      <c r="T15" s="192"/>
      <c r="U15" s="192">
        <f>SUM(E15:T15)</f>
        <v>13909.5</v>
      </c>
    </row>
    <row r="16" spans="1:21" s="1" customFormat="1" ht="32.25" customHeight="1">
      <c r="A16" s="48"/>
      <c r="B16" s="175" t="s">
        <v>213</v>
      </c>
      <c r="C16" s="180" t="s">
        <v>6</v>
      </c>
      <c r="D16" s="172">
        <v>921</v>
      </c>
      <c r="E16" s="192"/>
      <c r="F16" s="192"/>
      <c r="G16" s="192"/>
      <c r="H16" s="193"/>
      <c r="I16" s="192"/>
      <c r="J16" s="192"/>
      <c r="K16" s="192"/>
      <c r="L16" s="192"/>
      <c r="M16" s="192"/>
      <c r="N16" s="192"/>
      <c r="O16" s="192"/>
      <c r="P16" s="192">
        <v>3000</v>
      </c>
      <c r="Q16" s="192">
        <v>7000</v>
      </c>
      <c r="R16" s="192"/>
      <c r="S16" s="192"/>
      <c r="T16" s="192"/>
      <c r="U16" s="192">
        <f>SUM(E16:T16)</f>
        <v>10000</v>
      </c>
    </row>
    <row r="17" spans="1:21" s="61" customFormat="1" ht="15" customHeight="1">
      <c r="A17" s="163" t="s">
        <v>33</v>
      </c>
      <c r="B17" s="164"/>
      <c r="C17" s="181"/>
      <c r="D17" s="164"/>
      <c r="E17" s="194">
        <f aca="true" t="shared" si="2" ref="E17:Q17">SUM(E15:E16)</f>
        <v>0</v>
      </c>
      <c r="F17" s="194">
        <f t="shared" si="2"/>
        <v>0</v>
      </c>
      <c r="G17" s="194">
        <f t="shared" si="2"/>
        <v>0</v>
      </c>
      <c r="H17" s="195">
        <f t="shared" si="2"/>
        <v>0</v>
      </c>
      <c r="I17" s="194">
        <f t="shared" si="2"/>
        <v>0</v>
      </c>
      <c r="J17" s="194">
        <f t="shared" si="2"/>
        <v>0</v>
      </c>
      <c r="K17" s="194">
        <f>SUM(K15:K16)</f>
        <v>0</v>
      </c>
      <c r="L17" s="194">
        <f>SUM(L15:L16)</f>
        <v>0</v>
      </c>
      <c r="M17" s="194">
        <f t="shared" si="2"/>
        <v>0</v>
      </c>
      <c r="N17" s="194">
        <f t="shared" si="2"/>
        <v>0</v>
      </c>
      <c r="O17" s="194">
        <f t="shared" si="2"/>
        <v>0</v>
      </c>
      <c r="P17" s="194">
        <f t="shared" si="2"/>
        <v>16909.5</v>
      </c>
      <c r="Q17" s="194">
        <f t="shared" si="2"/>
        <v>7000</v>
      </c>
      <c r="R17" s="194">
        <f>SUM(R15:R16)</f>
        <v>0</v>
      </c>
      <c r="S17" s="194">
        <f>SUM(S15:S16)</f>
        <v>0</v>
      </c>
      <c r="T17" s="194">
        <f>SUM(T15:T16)</f>
        <v>0</v>
      </c>
      <c r="U17" s="194">
        <f>SUM(E17:T17)</f>
        <v>23909.5</v>
      </c>
    </row>
    <row r="18" spans="1:21" s="61" customFormat="1" ht="32.25" customHeight="1">
      <c r="A18" s="58">
        <v>3</v>
      </c>
      <c r="B18" s="176" t="s">
        <v>173</v>
      </c>
      <c r="C18" s="177"/>
      <c r="D18" s="173"/>
      <c r="E18" s="194"/>
      <c r="F18" s="194"/>
      <c r="G18" s="194"/>
      <c r="H18" s="195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</row>
    <row r="19" spans="1:21" s="61" customFormat="1" ht="21.75" customHeight="1">
      <c r="A19" s="58"/>
      <c r="B19" s="175" t="s">
        <v>214</v>
      </c>
      <c r="C19" s="180" t="s">
        <v>6</v>
      </c>
      <c r="D19" s="173"/>
      <c r="E19" s="194"/>
      <c r="F19" s="194"/>
      <c r="G19" s="194"/>
      <c r="H19" s="195"/>
      <c r="I19" s="194"/>
      <c r="J19" s="194"/>
      <c r="K19" s="196">
        <v>277</v>
      </c>
      <c r="L19" s="196">
        <v>1833</v>
      </c>
      <c r="M19" s="196">
        <v>2799.5</v>
      </c>
      <c r="N19" s="196"/>
      <c r="O19" s="194"/>
      <c r="P19" s="194"/>
      <c r="Q19" s="194"/>
      <c r="R19" s="194"/>
      <c r="S19" s="194"/>
      <c r="T19" s="194"/>
      <c r="U19" s="192">
        <f>SUM(E19:T19)</f>
        <v>4909.5</v>
      </c>
    </row>
    <row r="20" spans="1:21" s="1" customFormat="1" ht="19.5" customHeight="1">
      <c r="A20" s="48"/>
      <c r="B20" s="175" t="s">
        <v>202</v>
      </c>
      <c r="C20" s="180" t="s">
        <v>6</v>
      </c>
      <c r="D20" s="172">
        <v>926</v>
      </c>
      <c r="E20" s="192"/>
      <c r="F20" s="192"/>
      <c r="G20" s="192"/>
      <c r="H20" s="193"/>
      <c r="I20" s="192"/>
      <c r="J20" s="192"/>
      <c r="K20" s="192"/>
      <c r="L20" s="192"/>
      <c r="M20" s="192"/>
      <c r="N20" s="192"/>
      <c r="O20" s="192"/>
      <c r="P20" s="192">
        <v>9000</v>
      </c>
      <c r="Q20" s="192"/>
      <c r="R20" s="192"/>
      <c r="S20" s="192"/>
      <c r="T20" s="192"/>
      <c r="U20" s="192">
        <f>SUM(E20:T20)</f>
        <v>9000</v>
      </c>
    </row>
    <row r="21" spans="1:21" s="1" customFormat="1" ht="23.25" customHeight="1">
      <c r="A21" s="48"/>
      <c r="B21" s="175" t="s">
        <v>175</v>
      </c>
      <c r="C21" s="180" t="s">
        <v>6</v>
      </c>
      <c r="D21" s="172">
        <v>921</v>
      </c>
      <c r="E21" s="192"/>
      <c r="F21" s="192"/>
      <c r="G21" s="192"/>
      <c r="H21" s="193"/>
      <c r="I21" s="192"/>
      <c r="J21" s="192"/>
      <c r="K21" s="192"/>
      <c r="L21" s="192"/>
      <c r="M21" s="192"/>
      <c r="N21" s="192"/>
      <c r="O21" s="192"/>
      <c r="P21" s="192"/>
      <c r="Q21" s="192"/>
      <c r="R21" s="192">
        <v>748</v>
      </c>
      <c r="S21" s="192">
        <v>4952</v>
      </c>
      <c r="T21" s="192">
        <v>4300</v>
      </c>
      <c r="U21" s="192">
        <f>SUM(E21:T21)</f>
        <v>10000</v>
      </c>
    </row>
    <row r="22" spans="1:21" s="61" customFormat="1" ht="15" customHeight="1">
      <c r="A22" s="163" t="s">
        <v>33</v>
      </c>
      <c r="B22" s="164"/>
      <c r="C22" s="181"/>
      <c r="D22" s="164"/>
      <c r="E22" s="194">
        <f aca="true" t="shared" si="3" ref="E22:J22">SUM(E20:E21)</f>
        <v>0</v>
      </c>
      <c r="F22" s="194">
        <f t="shared" si="3"/>
        <v>0</v>
      </c>
      <c r="G22" s="194">
        <f t="shared" si="3"/>
        <v>0</v>
      </c>
      <c r="H22" s="195">
        <f t="shared" si="3"/>
        <v>0</v>
      </c>
      <c r="I22" s="194">
        <f t="shared" si="3"/>
        <v>0</v>
      </c>
      <c r="J22" s="194">
        <f t="shared" si="3"/>
        <v>0</v>
      </c>
      <c r="K22" s="194">
        <f>SUM(K19)</f>
        <v>277</v>
      </c>
      <c r="L22" s="194">
        <f>SUM(L19)</f>
        <v>1833</v>
      </c>
      <c r="M22" s="194">
        <f>SUM(M19)</f>
        <v>2799.5</v>
      </c>
      <c r="N22" s="194">
        <f aca="true" t="shared" si="4" ref="N22:T22">SUM(N20:N21)</f>
        <v>0</v>
      </c>
      <c r="O22" s="194">
        <f t="shared" si="4"/>
        <v>0</v>
      </c>
      <c r="P22" s="194">
        <f t="shared" si="4"/>
        <v>9000</v>
      </c>
      <c r="Q22" s="194">
        <f t="shared" si="4"/>
        <v>0</v>
      </c>
      <c r="R22" s="194">
        <f t="shared" si="4"/>
        <v>748</v>
      </c>
      <c r="S22" s="194">
        <f t="shared" si="4"/>
        <v>4952</v>
      </c>
      <c r="T22" s="194">
        <f t="shared" si="4"/>
        <v>4300</v>
      </c>
      <c r="U22" s="194">
        <f>SUM(E22:T22)</f>
        <v>23909.5</v>
      </c>
    </row>
    <row r="23" spans="1:24" s="61" customFormat="1" ht="21.75" customHeight="1">
      <c r="A23" s="58">
        <v>4</v>
      </c>
      <c r="B23" s="176" t="s">
        <v>38</v>
      </c>
      <c r="C23" s="177"/>
      <c r="D23" s="173"/>
      <c r="E23" s="194"/>
      <c r="F23" s="194"/>
      <c r="G23" s="194"/>
      <c r="H23" s="195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X23" s="1"/>
    </row>
    <row r="24" spans="1:21" s="1" customFormat="1" ht="20.25" customHeight="1">
      <c r="A24" s="48"/>
      <c r="B24" s="175" t="s">
        <v>130</v>
      </c>
      <c r="C24" s="180" t="s">
        <v>6</v>
      </c>
      <c r="D24" s="172">
        <v>750</v>
      </c>
      <c r="E24" s="192"/>
      <c r="F24" s="192"/>
      <c r="G24" s="192"/>
      <c r="H24" s="193"/>
      <c r="I24" s="192"/>
      <c r="J24" s="192"/>
      <c r="K24" s="192"/>
      <c r="L24" s="192"/>
      <c r="M24" s="192">
        <v>2000</v>
      </c>
      <c r="N24" s="192">
        <v>463</v>
      </c>
      <c r="O24" s="192"/>
      <c r="P24" s="192"/>
      <c r="Q24" s="192"/>
      <c r="R24" s="192"/>
      <c r="S24" s="192"/>
      <c r="T24" s="192"/>
      <c r="U24" s="192">
        <f>SUM(E24:O24)</f>
        <v>2463</v>
      </c>
    </row>
    <row r="25" spans="1:21" s="1" customFormat="1" ht="20.25" customHeight="1">
      <c r="A25" s="48"/>
      <c r="B25" s="175" t="s">
        <v>176</v>
      </c>
      <c r="C25" s="180" t="s">
        <v>6</v>
      </c>
      <c r="D25" s="172"/>
      <c r="E25" s="192"/>
      <c r="F25" s="192"/>
      <c r="G25" s="192"/>
      <c r="H25" s="193"/>
      <c r="I25" s="192"/>
      <c r="J25" s="192"/>
      <c r="K25" s="192"/>
      <c r="L25" s="192"/>
      <c r="M25" s="192">
        <v>2000</v>
      </c>
      <c r="N25" s="192"/>
      <c r="O25" s="192"/>
      <c r="P25" s="192"/>
      <c r="Q25" s="192"/>
      <c r="R25" s="192"/>
      <c r="S25" s="192"/>
      <c r="T25" s="192"/>
      <c r="U25" s="192">
        <f>SUM(E25:O25)</f>
        <v>2000</v>
      </c>
    </row>
    <row r="26" spans="1:21" s="1" customFormat="1" ht="53.25" customHeight="1">
      <c r="A26" s="48"/>
      <c r="B26" s="175" t="s">
        <v>215</v>
      </c>
      <c r="C26" s="180" t="s">
        <v>198</v>
      </c>
      <c r="D26" s="172"/>
      <c r="E26" s="192"/>
      <c r="F26" s="192"/>
      <c r="G26" s="192"/>
      <c r="H26" s="193"/>
      <c r="I26" s="192">
        <v>5050</v>
      </c>
      <c r="J26" s="192">
        <v>2250</v>
      </c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>
        <f>SUM(E26:O26)</f>
        <v>7300</v>
      </c>
    </row>
    <row r="27" spans="1:21" s="61" customFormat="1" ht="15" customHeight="1">
      <c r="A27" s="163" t="s">
        <v>33</v>
      </c>
      <c r="B27" s="164"/>
      <c r="C27" s="181"/>
      <c r="D27" s="164"/>
      <c r="E27" s="194">
        <f aca="true" t="shared" si="5" ref="E27:J27">SUM(E24:E26)</f>
        <v>0</v>
      </c>
      <c r="F27" s="194">
        <f t="shared" si="5"/>
        <v>0</v>
      </c>
      <c r="G27" s="194">
        <f t="shared" si="5"/>
        <v>0</v>
      </c>
      <c r="H27" s="195">
        <f t="shared" si="5"/>
        <v>0</v>
      </c>
      <c r="I27" s="194">
        <f t="shared" si="5"/>
        <v>5050</v>
      </c>
      <c r="J27" s="194">
        <f t="shared" si="5"/>
        <v>2250</v>
      </c>
      <c r="K27" s="194">
        <f aca="true" t="shared" si="6" ref="K27:S27">SUM(K24:K26)</f>
        <v>0</v>
      </c>
      <c r="L27" s="194">
        <f t="shared" si="6"/>
        <v>0</v>
      </c>
      <c r="M27" s="194">
        <f t="shared" si="6"/>
        <v>4000</v>
      </c>
      <c r="N27" s="194">
        <f t="shared" si="6"/>
        <v>463</v>
      </c>
      <c r="O27" s="194">
        <f t="shared" si="6"/>
        <v>0</v>
      </c>
      <c r="P27" s="194">
        <f t="shared" si="6"/>
        <v>0</v>
      </c>
      <c r="Q27" s="194">
        <f t="shared" si="6"/>
        <v>0</v>
      </c>
      <c r="R27" s="194">
        <f t="shared" si="6"/>
        <v>0</v>
      </c>
      <c r="S27" s="194">
        <f t="shared" si="6"/>
        <v>0</v>
      </c>
      <c r="T27" s="194">
        <f>SUM(T24:T26)</f>
        <v>0</v>
      </c>
      <c r="U27" s="194">
        <f>SUM(U24:U26)</f>
        <v>11763</v>
      </c>
    </row>
    <row r="28" spans="1:21" s="61" customFormat="1" ht="23.25" customHeight="1">
      <c r="A28" s="58">
        <v>5</v>
      </c>
      <c r="B28" s="176" t="s">
        <v>141</v>
      </c>
      <c r="C28" s="177"/>
      <c r="D28" s="173"/>
      <c r="E28" s="194"/>
      <c r="F28" s="194"/>
      <c r="G28" s="194"/>
      <c r="H28" s="195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</row>
    <row r="29" spans="1:21" s="1" customFormat="1" ht="60.75" customHeight="1">
      <c r="A29" s="48"/>
      <c r="B29" s="175" t="s">
        <v>216</v>
      </c>
      <c r="C29" s="180" t="s">
        <v>6</v>
      </c>
      <c r="D29" s="172">
        <v>750</v>
      </c>
      <c r="E29" s="192"/>
      <c r="F29" s="192"/>
      <c r="G29" s="192"/>
      <c r="H29" s="193"/>
      <c r="I29" s="192"/>
      <c r="J29" s="192"/>
      <c r="K29" s="192"/>
      <c r="L29" s="192"/>
      <c r="M29" s="192">
        <v>6469</v>
      </c>
      <c r="N29" s="192"/>
      <c r="O29" s="192"/>
      <c r="P29" s="192"/>
      <c r="Q29" s="192"/>
      <c r="R29" s="192"/>
      <c r="S29" s="192"/>
      <c r="T29" s="192"/>
      <c r="U29" s="192">
        <f>SUM(E29:T29)</f>
        <v>6469</v>
      </c>
    </row>
    <row r="30" spans="1:21" s="1" customFormat="1" ht="45.75" customHeight="1">
      <c r="A30" s="48"/>
      <c r="B30" s="175" t="s">
        <v>217</v>
      </c>
      <c r="C30" s="180" t="s">
        <v>6</v>
      </c>
      <c r="D30" s="172">
        <v>754</v>
      </c>
      <c r="E30" s="192"/>
      <c r="F30" s="192"/>
      <c r="G30" s="192"/>
      <c r="H30" s="193"/>
      <c r="I30" s="192"/>
      <c r="J30" s="192"/>
      <c r="K30" s="192"/>
      <c r="L30" s="192"/>
      <c r="M30" s="192"/>
      <c r="N30" s="192"/>
      <c r="O30" s="192"/>
      <c r="P30" s="192">
        <v>9000</v>
      </c>
      <c r="Q30" s="192"/>
      <c r="R30" s="192"/>
      <c r="S30" s="192"/>
      <c r="T30" s="192"/>
      <c r="U30" s="192">
        <f>SUM(E30:T30)</f>
        <v>9000</v>
      </c>
    </row>
    <row r="31" spans="1:21" s="61" customFormat="1" ht="12" customHeight="1">
      <c r="A31" s="170" t="s">
        <v>33</v>
      </c>
      <c r="B31" s="171"/>
      <c r="C31" s="182"/>
      <c r="D31" s="171"/>
      <c r="E31" s="194">
        <f aca="true" t="shared" si="7" ref="E31:U31">SUM(E29:E30)</f>
        <v>0</v>
      </c>
      <c r="F31" s="194">
        <f t="shared" si="7"/>
        <v>0</v>
      </c>
      <c r="G31" s="194">
        <f t="shared" si="7"/>
        <v>0</v>
      </c>
      <c r="H31" s="195">
        <f t="shared" si="7"/>
        <v>0</v>
      </c>
      <c r="I31" s="194">
        <f t="shared" si="7"/>
        <v>0</v>
      </c>
      <c r="J31" s="194">
        <f t="shared" si="7"/>
        <v>0</v>
      </c>
      <c r="K31" s="194">
        <f t="shared" si="7"/>
        <v>0</v>
      </c>
      <c r="L31" s="194">
        <f t="shared" si="7"/>
        <v>0</v>
      </c>
      <c r="M31" s="194">
        <f t="shared" si="7"/>
        <v>6469</v>
      </c>
      <c r="N31" s="194">
        <f t="shared" si="7"/>
        <v>0</v>
      </c>
      <c r="O31" s="194">
        <f t="shared" si="7"/>
        <v>0</v>
      </c>
      <c r="P31" s="194">
        <f t="shared" si="7"/>
        <v>9000</v>
      </c>
      <c r="Q31" s="194">
        <f t="shared" si="7"/>
        <v>0</v>
      </c>
      <c r="R31" s="194">
        <f t="shared" si="7"/>
        <v>0</v>
      </c>
      <c r="S31" s="194">
        <f t="shared" si="7"/>
        <v>0</v>
      </c>
      <c r="T31" s="194">
        <f t="shared" si="7"/>
        <v>0</v>
      </c>
      <c r="U31" s="194">
        <f t="shared" si="7"/>
        <v>15469</v>
      </c>
    </row>
    <row r="32" spans="1:21" s="61" customFormat="1" ht="23.25" customHeight="1">
      <c r="A32" s="58">
        <v>6</v>
      </c>
      <c r="B32" s="176" t="s">
        <v>37</v>
      </c>
      <c r="C32" s="177"/>
      <c r="D32" s="173"/>
      <c r="E32" s="194"/>
      <c r="F32" s="194"/>
      <c r="G32" s="194"/>
      <c r="H32" s="195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</row>
    <row r="33" spans="1:21" s="1" customFormat="1" ht="33" customHeight="1">
      <c r="A33" s="48"/>
      <c r="B33" s="175" t="s">
        <v>218</v>
      </c>
      <c r="C33" s="180" t="s">
        <v>43</v>
      </c>
      <c r="D33" s="172">
        <v>750</v>
      </c>
      <c r="E33" s="192"/>
      <c r="F33" s="192"/>
      <c r="G33" s="192"/>
      <c r="H33" s="193"/>
      <c r="I33" s="192">
        <v>12000</v>
      </c>
      <c r="J33" s="192">
        <v>4400</v>
      </c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>
        <f>SUM(E33:T33)</f>
        <v>16400</v>
      </c>
    </row>
    <row r="34" spans="1:21" s="1" customFormat="1" ht="30.75" customHeight="1">
      <c r="A34" s="48"/>
      <c r="B34" s="175" t="s">
        <v>178</v>
      </c>
      <c r="C34" s="180" t="s">
        <v>6</v>
      </c>
      <c r="D34" s="172">
        <v>801</v>
      </c>
      <c r="E34" s="192"/>
      <c r="F34" s="192"/>
      <c r="G34" s="192"/>
      <c r="H34" s="193"/>
      <c r="I34" s="192"/>
      <c r="J34" s="192"/>
      <c r="K34" s="192">
        <v>394</v>
      </c>
      <c r="L34" s="192">
        <v>2606</v>
      </c>
      <c r="M34" s="192">
        <v>4509.5</v>
      </c>
      <c r="N34" s="192"/>
      <c r="O34" s="192"/>
      <c r="P34" s="192"/>
      <c r="Q34" s="192"/>
      <c r="R34" s="192"/>
      <c r="S34" s="192"/>
      <c r="T34" s="192"/>
      <c r="U34" s="192">
        <f>SUM(E34:T34)</f>
        <v>7509.5</v>
      </c>
    </row>
    <row r="35" spans="1:21" s="61" customFormat="1" ht="13.5" customHeight="1">
      <c r="A35" s="163" t="s">
        <v>33</v>
      </c>
      <c r="B35" s="164"/>
      <c r="C35" s="181"/>
      <c r="D35" s="164"/>
      <c r="E35" s="194">
        <f aca="true" t="shared" si="8" ref="E35:U35">SUM(E33:E34)</f>
        <v>0</v>
      </c>
      <c r="F35" s="194">
        <f t="shared" si="8"/>
        <v>0</v>
      </c>
      <c r="G35" s="194">
        <f t="shared" si="8"/>
        <v>0</v>
      </c>
      <c r="H35" s="195">
        <f t="shared" si="8"/>
        <v>0</v>
      </c>
      <c r="I35" s="194">
        <f t="shared" si="8"/>
        <v>12000</v>
      </c>
      <c r="J35" s="194">
        <f t="shared" si="8"/>
        <v>4400</v>
      </c>
      <c r="K35" s="194">
        <f t="shared" si="8"/>
        <v>394</v>
      </c>
      <c r="L35" s="194">
        <f t="shared" si="8"/>
        <v>2606</v>
      </c>
      <c r="M35" s="194">
        <f t="shared" si="8"/>
        <v>4509.5</v>
      </c>
      <c r="N35" s="194">
        <f t="shared" si="8"/>
        <v>0</v>
      </c>
      <c r="O35" s="194">
        <f t="shared" si="8"/>
        <v>0</v>
      </c>
      <c r="P35" s="194">
        <f t="shared" si="8"/>
        <v>0</v>
      </c>
      <c r="Q35" s="194">
        <f t="shared" si="8"/>
        <v>0</v>
      </c>
      <c r="R35" s="194">
        <f t="shared" si="8"/>
        <v>0</v>
      </c>
      <c r="S35" s="194">
        <f t="shared" si="8"/>
        <v>0</v>
      </c>
      <c r="T35" s="194">
        <f t="shared" si="8"/>
        <v>0</v>
      </c>
      <c r="U35" s="194">
        <f t="shared" si="8"/>
        <v>23909.5</v>
      </c>
    </row>
    <row r="36" spans="1:21" s="61" customFormat="1" ht="20.25" customHeight="1">
      <c r="A36" s="58">
        <v>7</v>
      </c>
      <c r="B36" s="177" t="s">
        <v>36</v>
      </c>
      <c r="C36" s="177"/>
      <c r="D36" s="173"/>
      <c r="E36" s="194"/>
      <c r="F36" s="194"/>
      <c r="G36" s="194"/>
      <c r="H36" s="195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</row>
    <row r="37" spans="1:21" s="1" customFormat="1" ht="20.25" customHeight="1">
      <c r="A37" s="48"/>
      <c r="B37" s="175" t="s">
        <v>180</v>
      </c>
      <c r="C37" s="180" t="s">
        <v>6</v>
      </c>
      <c r="D37" s="172">
        <v>750</v>
      </c>
      <c r="E37" s="192"/>
      <c r="F37" s="192">
        <v>1000</v>
      </c>
      <c r="G37" s="192">
        <v>1500</v>
      </c>
      <c r="H37" s="193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>
        <f>SUM(E37:T37)</f>
        <v>2500</v>
      </c>
    </row>
    <row r="38" spans="1:21" s="1" customFormat="1" ht="18.75" customHeight="1">
      <c r="A38" s="48"/>
      <c r="B38" s="175" t="s">
        <v>179</v>
      </c>
      <c r="C38" s="180" t="s">
        <v>6</v>
      </c>
      <c r="D38" s="172"/>
      <c r="E38" s="192"/>
      <c r="F38" s="192"/>
      <c r="G38" s="192"/>
      <c r="H38" s="193"/>
      <c r="I38" s="192"/>
      <c r="J38" s="192"/>
      <c r="K38" s="192"/>
      <c r="L38" s="192"/>
      <c r="M38" s="192">
        <v>4524</v>
      </c>
      <c r="N38" s="192"/>
      <c r="O38" s="192"/>
      <c r="P38" s="192"/>
      <c r="Q38" s="192"/>
      <c r="R38" s="192"/>
      <c r="S38" s="192"/>
      <c r="T38" s="192"/>
      <c r="U38" s="192">
        <f>SUM(E38:T38)</f>
        <v>4524</v>
      </c>
    </row>
    <row r="39" spans="1:21" s="1" customFormat="1" ht="33" customHeight="1">
      <c r="A39" s="48"/>
      <c r="B39" s="175" t="s">
        <v>219</v>
      </c>
      <c r="C39" s="180" t="s">
        <v>197</v>
      </c>
      <c r="D39" s="172"/>
      <c r="E39" s="192"/>
      <c r="F39" s="192"/>
      <c r="G39" s="192"/>
      <c r="H39" s="193"/>
      <c r="I39" s="192"/>
      <c r="J39" s="192">
        <v>1500</v>
      </c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>
        <f>SUM(E39:T39)</f>
        <v>1500</v>
      </c>
    </row>
    <row r="40" spans="1:21" s="1" customFormat="1" ht="13.5" customHeight="1">
      <c r="A40" s="48"/>
      <c r="B40" s="175" t="s">
        <v>201</v>
      </c>
      <c r="C40" s="180" t="s">
        <v>6</v>
      </c>
      <c r="D40" s="172"/>
      <c r="E40" s="192"/>
      <c r="F40" s="192"/>
      <c r="G40" s="192"/>
      <c r="H40" s="193"/>
      <c r="I40" s="192"/>
      <c r="J40" s="192"/>
      <c r="K40" s="192"/>
      <c r="L40" s="192"/>
      <c r="M40" s="192"/>
      <c r="N40" s="192"/>
      <c r="O40" s="192"/>
      <c r="P40" s="192">
        <v>2000</v>
      </c>
      <c r="Q40" s="192"/>
      <c r="R40" s="192"/>
      <c r="S40" s="192"/>
      <c r="T40" s="192"/>
      <c r="U40" s="192">
        <f>SUM(E40:T40)</f>
        <v>2000</v>
      </c>
    </row>
    <row r="41" spans="1:21" s="1" customFormat="1" ht="37.5" customHeight="1">
      <c r="A41" s="48"/>
      <c r="B41" s="175" t="s">
        <v>204</v>
      </c>
      <c r="C41" s="180" t="s">
        <v>197</v>
      </c>
      <c r="D41" s="172">
        <v>750</v>
      </c>
      <c r="E41" s="192"/>
      <c r="F41" s="192"/>
      <c r="G41" s="192"/>
      <c r="H41" s="193"/>
      <c r="I41" s="192">
        <v>1000</v>
      </c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>
        <f>SUM(E41:T41)</f>
        <v>1000</v>
      </c>
    </row>
    <row r="42" spans="1:21" s="61" customFormat="1" ht="14.25" customHeight="1">
      <c r="A42" s="163" t="s">
        <v>33</v>
      </c>
      <c r="B42" s="164"/>
      <c r="C42" s="181"/>
      <c r="D42" s="164"/>
      <c r="E42" s="194">
        <f aca="true" t="shared" si="9" ref="E42:U42">SUM(E37:E41)</f>
        <v>0</v>
      </c>
      <c r="F42" s="194">
        <f t="shared" si="9"/>
        <v>1000</v>
      </c>
      <c r="G42" s="194">
        <f t="shared" si="9"/>
        <v>1500</v>
      </c>
      <c r="H42" s="195">
        <f t="shared" si="9"/>
        <v>0</v>
      </c>
      <c r="I42" s="194">
        <f t="shared" si="9"/>
        <v>1000</v>
      </c>
      <c r="J42" s="194">
        <f t="shared" si="9"/>
        <v>1500</v>
      </c>
      <c r="K42" s="194">
        <f t="shared" si="9"/>
        <v>0</v>
      </c>
      <c r="L42" s="194">
        <f t="shared" si="9"/>
        <v>0</v>
      </c>
      <c r="M42" s="194">
        <f t="shared" si="9"/>
        <v>4524</v>
      </c>
      <c r="N42" s="194">
        <f t="shared" si="9"/>
        <v>0</v>
      </c>
      <c r="O42" s="194">
        <f t="shared" si="9"/>
        <v>0</v>
      </c>
      <c r="P42" s="194">
        <f t="shared" si="9"/>
        <v>2000</v>
      </c>
      <c r="Q42" s="194">
        <f t="shared" si="9"/>
        <v>0</v>
      </c>
      <c r="R42" s="194">
        <f t="shared" si="9"/>
        <v>0</v>
      </c>
      <c r="S42" s="194">
        <f t="shared" si="9"/>
        <v>0</v>
      </c>
      <c r="T42" s="194">
        <f t="shared" si="9"/>
        <v>0</v>
      </c>
      <c r="U42" s="194">
        <f t="shared" si="9"/>
        <v>11524</v>
      </c>
    </row>
    <row r="43" spans="1:21" s="61" customFormat="1" ht="21.75" customHeight="1">
      <c r="A43" s="58">
        <v>8</v>
      </c>
      <c r="B43" s="177" t="s">
        <v>35</v>
      </c>
      <c r="C43" s="177"/>
      <c r="D43" s="173"/>
      <c r="E43" s="194"/>
      <c r="F43" s="194"/>
      <c r="G43" s="194"/>
      <c r="H43" s="195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</row>
    <row r="44" spans="1:21" s="61" customFormat="1" ht="30.75" customHeight="1">
      <c r="A44" s="58"/>
      <c r="B44" s="178" t="s">
        <v>221</v>
      </c>
      <c r="C44" s="180" t="s">
        <v>6</v>
      </c>
      <c r="D44" s="173"/>
      <c r="E44" s="196"/>
      <c r="F44" s="196">
        <v>1000</v>
      </c>
      <c r="G44" s="196">
        <v>1000</v>
      </c>
      <c r="H44" s="195"/>
      <c r="I44" s="194"/>
      <c r="J44" s="194"/>
      <c r="K44" s="194"/>
      <c r="L44" s="194"/>
      <c r="M44" s="194"/>
      <c r="N44" s="194"/>
      <c r="O44" s="196"/>
      <c r="P44" s="196"/>
      <c r="Q44" s="194"/>
      <c r="R44" s="194"/>
      <c r="S44" s="194"/>
      <c r="T44" s="194"/>
      <c r="U44" s="192">
        <f>SUM(E44:T44)</f>
        <v>2000</v>
      </c>
    </row>
    <row r="45" spans="1:21" s="61" customFormat="1" ht="48" customHeight="1">
      <c r="A45" s="58"/>
      <c r="B45" s="178" t="s">
        <v>206</v>
      </c>
      <c r="C45" s="180" t="s">
        <v>186</v>
      </c>
      <c r="D45" s="173"/>
      <c r="E45" s="194"/>
      <c r="F45" s="194"/>
      <c r="G45" s="194"/>
      <c r="H45" s="195"/>
      <c r="I45" s="196">
        <v>2200</v>
      </c>
      <c r="J45" s="194"/>
      <c r="K45" s="194"/>
      <c r="L45" s="194"/>
      <c r="M45" s="194"/>
      <c r="N45" s="194"/>
      <c r="O45" s="196"/>
      <c r="P45" s="196"/>
      <c r="Q45" s="194"/>
      <c r="R45" s="194"/>
      <c r="S45" s="194"/>
      <c r="T45" s="194"/>
      <c r="U45" s="192">
        <f>SUM(E45:T45)</f>
        <v>2200</v>
      </c>
    </row>
    <row r="46" spans="1:21" s="61" customFormat="1" ht="32.25" customHeight="1">
      <c r="A46" s="58"/>
      <c r="B46" s="178" t="s">
        <v>222</v>
      </c>
      <c r="C46" s="180" t="s">
        <v>186</v>
      </c>
      <c r="D46" s="173"/>
      <c r="E46" s="194"/>
      <c r="F46" s="194"/>
      <c r="G46" s="194"/>
      <c r="H46" s="195"/>
      <c r="I46" s="194"/>
      <c r="J46" s="196">
        <v>3900</v>
      </c>
      <c r="K46" s="194"/>
      <c r="L46" s="194"/>
      <c r="M46" s="194"/>
      <c r="N46" s="194"/>
      <c r="O46" s="196"/>
      <c r="P46" s="196"/>
      <c r="Q46" s="194"/>
      <c r="R46" s="194"/>
      <c r="S46" s="194"/>
      <c r="T46" s="194"/>
      <c r="U46" s="192">
        <f>SUM(E46:T46)</f>
        <v>3900</v>
      </c>
    </row>
    <row r="47" spans="1:21" s="1" customFormat="1" ht="38.25" customHeight="1">
      <c r="A47" s="48"/>
      <c r="B47" s="178" t="s">
        <v>220</v>
      </c>
      <c r="C47" s="180" t="s">
        <v>186</v>
      </c>
      <c r="D47" s="172">
        <v>600</v>
      </c>
      <c r="E47" s="192"/>
      <c r="F47" s="192"/>
      <c r="G47" s="192"/>
      <c r="H47" s="193"/>
      <c r="I47" s="192">
        <v>11549</v>
      </c>
      <c r="J47" s="192"/>
      <c r="K47" s="192"/>
      <c r="L47" s="192"/>
      <c r="M47" s="192"/>
      <c r="N47" s="192"/>
      <c r="O47" s="196"/>
      <c r="P47" s="196"/>
      <c r="Q47" s="192"/>
      <c r="R47" s="192"/>
      <c r="S47" s="192"/>
      <c r="T47" s="192"/>
      <c r="U47" s="192">
        <f>SUM(E47:T47)</f>
        <v>11549</v>
      </c>
    </row>
    <row r="48" spans="1:21" s="1" customFormat="1" ht="39" customHeight="1">
      <c r="A48" s="48"/>
      <c r="B48" s="178" t="s">
        <v>223</v>
      </c>
      <c r="C48" s="180" t="s">
        <v>6</v>
      </c>
      <c r="D48" s="11"/>
      <c r="E48" s="192"/>
      <c r="F48" s="192"/>
      <c r="G48" s="192"/>
      <c r="H48" s="193"/>
      <c r="I48" s="192"/>
      <c r="J48" s="192"/>
      <c r="K48" s="192"/>
      <c r="L48" s="192"/>
      <c r="M48" s="192"/>
      <c r="N48" s="192"/>
      <c r="O48" s="196"/>
      <c r="P48" s="196"/>
      <c r="Q48" s="192">
        <v>3400</v>
      </c>
      <c r="R48" s="192"/>
      <c r="S48" s="192"/>
      <c r="T48" s="192"/>
      <c r="U48" s="192">
        <f>SUM(E48:T48)</f>
        <v>3400</v>
      </c>
    </row>
    <row r="49" spans="1:21" s="61" customFormat="1" ht="14.25" customHeight="1">
      <c r="A49" s="163" t="s">
        <v>33</v>
      </c>
      <c r="B49" s="164"/>
      <c r="C49" s="181"/>
      <c r="D49" s="164"/>
      <c r="E49" s="194">
        <f aca="true" t="shared" si="10" ref="E49:J49">SUM(E44:E47)</f>
        <v>0</v>
      </c>
      <c r="F49" s="194">
        <f t="shared" si="10"/>
        <v>1000</v>
      </c>
      <c r="G49" s="194">
        <f t="shared" si="10"/>
        <v>1000</v>
      </c>
      <c r="H49" s="195">
        <f t="shared" si="10"/>
        <v>0</v>
      </c>
      <c r="I49" s="194">
        <f t="shared" si="10"/>
        <v>13749</v>
      </c>
      <c r="J49" s="194">
        <f t="shared" si="10"/>
        <v>3900</v>
      </c>
      <c r="K49" s="194">
        <f aca="true" t="shared" si="11" ref="K49:P49">SUM(K44:K47)</f>
        <v>0</v>
      </c>
      <c r="L49" s="194">
        <f t="shared" si="11"/>
        <v>0</v>
      </c>
      <c r="M49" s="194">
        <f t="shared" si="11"/>
        <v>0</v>
      </c>
      <c r="N49" s="194">
        <f t="shared" si="11"/>
        <v>0</v>
      </c>
      <c r="O49" s="194">
        <f t="shared" si="11"/>
        <v>0</v>
      </c>
      <c r="P49" s="194">
        <f t="shared" si="11"/>
        <v>0</v>
      </c>
      <c r="Q49" s="194">
        <f>SUM(Q48)</f>
        <v>3400</v>
      </c>
      <c r="R49" s="194">
        <f>SUM(R44:R47)</f>
        <v>0</v>
      </c>
      <c r="S49" s="194">
        <f>SUM(S44:S47)</f>
        <v>0</v>
      </c>
      <c r="T49" s="194">
        <f>SUM(T44:T47)</f>
        <v>0</v>
      </c>
      <c r="U49" s="194">
        <f>SUM(U44:U48)</f>
        <v>23049</v>
      </c>
    </row>
    <row r="50" spans="1:21" s="61" customFormat="1" ht="22.5" customHeight="1">
      <c r="A50" s="58">
        <v>9</v>
      </c>
      <c r="B50" s="177" t="s">
        <v>34</v>
      </c>
      <c r="C50" s="177"/>
      <c r="D50" s="173"/>
      <c r="E50" s="194"/>
      <c r="F50" s="194"/>
      <c r="G50" s="194"/>
      <c r="H50" s="195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</row>
    <row r="51" spans="1:21" s="1" customFormat="1" ht="39" customHeight="1">
      <c r="A51" s="48"/>
      <c r="B51" s="175" t="s">
        <v>224</v>
      </c>
      <c r="C51" s="180" t="s">
        <v>6</v>
      </c>
      <c r="D51" s="172">
        <v>926</v>
      </c>
      <c r="E51" s="192"/>
      <c r="F51" s="192"/>
      <c r="G51" s="192"/>
      <c r="H51" s="193"/>
      <c r="I51" s="192"/>
      <c r="J51" s="192"/>
      <c r="K51" s="192"/>
      <c r="L51" s="192"/>
      <c r="M51" s="192"/>
      <c r="N51" s="192"/>
      <c r="O51" s="192"/>
      <c r="P51" s="192">
        <v>5000</v>
      </c>
      <c r="Q51" s="192"/>
      <c r="R51" s="192"/>
      <c r="S51" s="192"/>
      <c r="T51" s="192"/>
      <c r="U51" s="192">
        <f>SUM(E51:T51)</f>
        <v>5000</v>
      </c>
    </row>
    <row r="52" spans="1:21" s="1" customFormat="1" ht="22.5" customHeight="1">
      <c r="A52" s="48"/>
      <c r="B52" s="175" t="s">
        <v>131</v>
      </c>
      <c r="C52" s="180" t="s">
        <v>6</v>
      </c>
      <c r="D52" s="172"/>
      <c r="E52" s="192"/>
      <c r="F52" s="192"/>
      <c r="G52" s="192"/>
      <c r="H52" s="193"/>
      <c r="I52" s="192"/>
      <c r="J52" s="192"/>
      <c r="K52" s="192"/>
      <c r="L52" s="192"/>
      <c r="M52" s="192"/>
      <c r="N52" s="192"/>
      <c r="O52" s="192">
        <v>4000</v>
      </c>
      <c r="P52" s="192"/>
      <c r="Q52" s="192"/>
      <c r="R52" s="192"/>
      <c r="S52" s="192"/>
      <c r="T52" s="192"/>
      <c r="U52" s="192">
        <f>SUM(E52:T52)</f>
        <v>4000</v>
      </c>
    </row>
    <row r="53" spans="1:21" s="1" customFormat="1" ht="30.75" customHeight="1">
      <c r="A53" s="48"/>
      <c r="B53" s="175" t="s">
        <v>225</v>
      </c>
      <c r="C53" s="180" t="s">
        <v>6</v>
      </c>
      <c r="D53" s="172">
        <v>921</v>
      </c>
      <c r="E53" s="192"/>
      <c r="F53" s="192"/>
      <c r="G53" s="192"/>
      <c r="H53" s="193"/>
      <c r="I53" s="192"/>
      <c r="J53" s="192"/>
      <c r="K53" s="192"/>
      <c r="L53" s="192"/>
      <c r="M53" s="192"/>
      <c r="N53" s="192"/>
      <c r="O53" s="192"/>
      <c r="P53" s="192"/>
      <c r="Q53" s="192"/>
      <c r="R53" s="192">
        <v>0</v>
      </c>
      <c r="S53" s="192"/>
      <c r="T53" s="192">
        <v>3026</v>
      </c>
      <c r="U53" s="192">
        <f>SUM(E53:T53)</f>
        <v>3026</v>
      </c>
    </row>
    <row r="54" spans="1:21" s="61" customFormat="1" ht="15.75" customHeight="1">
      <c r="A54" s="163" t="s">
        <v>33</v>
      </c>
      <c r="B54" s="164"/>
      <c r="C54" s="181"/>
      <c r="D54" s="164"/>
      <c r="E54" s="194">
        <f aca="true" t="shared" si="12" ref="E54:J54">SUM(E51:E53)</f>
        <v>0</v>
      </c>
      <c r="F54" s="194">
        <f t="shared" si="12"/>
        <v>0</v>
      </c>
      <c r="G54" s="194">
        <f t="shared" si="12"/>
        <v>0</v>
      </c>
      <c r="H54" s="195">
        <f t="shared" si="12"/>
        <v>0</v>
      </c>
      <c r="I54" s="194">
        <f t="shared" si="12"/>
        <v>0</v>
      </c>
      <c r="J54" s="194">
        <f t="shared" si="12"/>
        <v>0</v>
      </c>
      <c r="K54" s="194">
        <f aca="true" t="shared" si="13" ref="K54:U54">SUM(K51:K53)</f>
        <v>0</v>
      </c>
      <c r="L54" s="194">
        <f t="shared" si="13"/>
        <v>0</v>
      </c>
      <c r="M54" s="194">
        <f t="shared" si="13"/>
        <v>0</v>
      </c>
      <c r="N54" s="194">
        <f t="shared" si="13"/>
        <v>0</v>
      </c>
      <c r="O54" s="194">
        <f t="shared" si="13"/>
        <v>4000</v>
      </c>
      <c r="P54" s="194">
        <f t="shared" si="13"/>
        <v>5000</v>
      </c>
      <c r="Q54" s="194">
        <f t="shared" si="13"/>
        <v>0</v>
      </c>
      <c r="R54" s="194">
        <f t="shared" si="13"/>
        <v>0</v>
      </c>
      <c r="S54" s="194">
        <f t="shared" si="13"/>
        <v>0</v>
      </c>
      <c r="T54" s="194">
        <f t="shared" si="13"/>
        <v>3026</v>
      </c>
      <c r="U54" s="194">
        <f t="shared" si="13"/>
        <v>12026</v>
      </c>
    </row>
    <row r="55" spans="1:21" s="21" customFormat="1" ht="15" customHeight="1">
      <c r="A55" s="364" t="s">
        <v>92</v>
      </c>
      <c r="B55" s="365"/>
      <c r="C55" s="183"/>
      <c r="D55" s="174"/>
      <c r="E55" s="197">
        <f aca="true" t="shared" si="14" ref="E55:T55">SUM(E13,E17,E22,E27,E31,E35,E42,E49,E54)</f>
        <v>4115</v>
      </c>
      <c r="F55" s="197">
        <f>SUM(F13,F17,F22,F27,F31,F35,F42,F49,F54)</f>
        <v>2000</v>
      </c>
      <c r="G55" s="197">
        <f t="shared" si="14"/>
        <v>2500</v>
      </c>
      <c r="H55" s="197">
        <f t="shared" si="14"/>
        <v>0</v>
      </c>
      <c r="I55" s="197">
        <f t="shared" si="14"/>
        <v>44593.5</v>
      </c>
      <c r="J55" s="197">
        <f>SUM(J13,J17,J22,J27,J31,J35,J42,J49,J54)</f>
        <v>16050</v>
      </c>
      <c r="K55" s="197">
        <f t="shared" si="14"/>
        <v>671</v>
      </c>
      <c r="L55" s="197">
        <f t="shared" si="14"/>
        <v>4439</v>
      </c>
      <c r="M55" s="197">
        <f t="shared" si="14"/>
        <v>25302</v>
      </c>
      <c r="N55" s="197">
        <f t="shared" si="14"/>
        <v>463</v>
      </c>
      <c r="O55" s="197">
        <f t="shared" si="14"/>
        <v>4000</v>
      </c>
      <c r="P55" s="197">
        <f t="shared" si="14"/>
        <v>41909.5</v>
      </c>
      <c r="Q55" s="197">
        <f t="shared" si="14"/>
        <v>10400</v>
      </c>
      <c r="R55" s="197">
        <f t="shared" si="14"/>
        <v>748</v>
      </c>
      <c r="S55" s="197">
        <f t="shared" si="14"/>
        <v>4952</v>
      </c>
      <c r="T55" s="197">
        <f t="shared" si="14"/>
        <v>7326</v>
      </c>
      <c r="U55" s="197">
        <f>SUM(U13,U17,U22,U27,U31,U35,U42,U49,U54)</f>
        <v>169469</v>
      </c>
    </row>
    <row r="56" ht="12.75">
      <c r="T56" s="198">
        <f>SUM(E55:T55)</f>
        <v>169469</v>
      </c>
    </row>
  </sheetData>
  <sheetProtection/>
  <mergeCells count="13">
    <mergeCell ref="A55:B55"/>
    <mergeCell ref="E3:T3"/>
    <mergeCell ref="P4:Q4"/>
    <mergeCell ref="I5:J5"/>
    <mergeCell ref="P5:Q5"/>
    <mergeCell ref="F4:G4"/>
    <mergeCell ref="F5:G5"/>
    <mergeCell ref="K4:N4"/>
    <mergeCell ref="R5:T5"/>
    <mergeCell ref="R4:T4"/>
    <mergeCell ref="I4:J4"/>
    <mergeCell ref="A1:U1"/>
    <mergeCell ref="K5:N5"/>
  </mergeCells>
  <printOptions horizontalCentered="1"/>
  <pageMargins left="0" right="0" top="0.1968503937007874" bottom="1.1811023622047245" header="0.9055118110236221" footer="0.9055118110236221"/>
  <pageSetup horizontalDpi="600" verticalDpi="600" orientation="landscape" paperSize="9" scale="95" r:id="rId1"/>
  <headerFooter alignWithMargins="0">
    <oddHeader>&amp;R&amp;9-projekt-
</oddHead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9"/>
  <sheetViews>
    <sheetView workbookViewId="0" topLeftCell="A2">
      <selection activeCell="F7" sqref="F7:F10"/>
    </sheetView>
  </sheetViews>
  <sheetFormatPr defaultColWidth="9.00390625" defaultRowHeight="12.75"/>
  <cols>
    <col min="1" max="1" width="5.625" style="29" customWidth="1"/>
    <col min="2" max="2" width="4.875" style="29" bestFit="1" customWidth="1"/>
    <col min="3" max="3" width="6.25390625" style="29" bestFit="1" customWidth="1"/>
    <col min="4" max="4" width="21.375" style="29" customWidth="1"/>
    <col min="5" max="5" width="10.625" style="120" customWidth="1"/>
    <col min="6" max="6" width="11.25390625" style="120" customWidth="1"/>
    <col min="7" max="7" width="10.125" style="120" customWidth="1"/>
    <col min="8" max="8" width="9.875" style="120" customWidth="1"/>
    <col min="9" max="9" width="12.625" style="120" customWidth="1"/>
    <col min="10" max="10" width="2.875" style="29" customWidth="1"/>
    <col min="11" max="11" width="11.00390625" style="120" customWidth="1"/>
    <col min="12" max="12" width="12.875" style="120" customWidth="1"/>
    <col min="13" max="13" width="15.25390625" style="29" customWidth="1"/>
    <col min="14" max="16384" width="9.125" style="29" customWidth="1"/>
  </cols>
  <sheetData>
    <row r="1" ht="3" customHeight="1" hidden="1"/>
    <row r="2" spans="11:13" ht="45.75" customHeight="1">
      <c r="K2" s="368" t="s">
        <v>332</v>
      </c>
      <c r="L2" s="368"/>
      <c r="M2" s="368"/>
    </row>
    <row r="3" ht="11.25" hidden="1"/>
    <row r="4" spans="1:13" ht="11.25">
      <c r="A4" s="376" t="s">
        <v>260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</row>
    <row r="5" spans="1:13" ht="0.75" customHeight="1">
      <c r="A5" s="28"/>
      <c r="B5" s="28"/>
      <c r="C5" s="28"/>
      <c r="D5" s="28"/>
      <c r="E5" s="116"/>
      <c r="F5" s="116"/>
      <c r="G5" s="116"/>
      <c r="H5" s="116"/>
      <c r="I5" s="116"/>
      <c r="J5" s="28"/>
      <c r="K5" s="116"/>
      <c r="L5" s="116"/>
      <c r="M5" s="4" t="s">
        <v>70</v>
      </c>
    </row>
    <row r="6" spans="1:13" s="134" customFormat="1" ht="9" customHeight="1">
      <c r="A6" s="377" t="s">
        <v>80</v>
      </c>
      <c r="B6" s="377" t="s">
        <v>49</v>
      </c>
      <c r="C6" s="377" t="s">
        <v>69</v>
      </c>
      <c r="D6" s="373" t="s">
        <v>104</v>
      </c>
      <c r="E6" s="322" t="s">
        <v>81</v>
      </c>
      <c r="F6" s="378" t="s">
        <v>86</v>
      </c>
      <c r="G6" s="378"/>
      <c r="H6" s="378"/>
      <c r="I6" s="378"/>
      <c r="J6" s="378"/>
      <c r="K6" s="378"/>
      <c r="L6" s="378"/>
      <c r="M6" s="373" t="s">
        <v>84</v>
      </c>
    </row>
    <row r="7" spans="1:13" s="134" customFormat="1" ht="9.75" customHeight="1">
      <c r="A7" s="377"/>
      <c r="B7" s="377"/>
      <c r="C7" s="377"/>
      <c r="D7" s="373"/>
      <c r="E7" s="322"/>
      <c r="F7" s="379" t="s">
        <v>226</v>
      </c>
      <c r="G7" s="373" t="s">
        <v>57</v>
      </c>
      <c r="H7" s="373"/>
      <c r="I7" s="373"/>
      <c r="J7" s="373"/>
      <c r="K7" s="373"/>
      <c r="L7" s="373"/>
      <c r="M7" s="373"/>
    </row>
    <row r="8" spans="1:13" s="134" customFormat="1" ht="9" customHeight="1">
      <c r="A8" s="377"/>
      <c r="B8" s="377"/>
      <c r="C8" s="377"/>
      <c r="D8" s="373"/>
      <c r="E8" s="322"/>
      <c r="F8" s="379"/>
      <c r="G8" s="322" t="s">
        <v>93</v>
      </c>
      <c r="H8" s="322" t="s">
        <v>88</v>
      </c>
      <c r="I8" s="135" t="s">
        <v>53</v>
      </c>
      <c r="J8" s="323" t="s">
        <v>94</v>
      </c>
      <c r="K8" s="324"/>
      <c r="L8" s="322" t="s">
        <v>89</v>
      </c>
      <c r="M8" s="373"/>
    </row>
    <row r="9" spans="1:13" s="134" customFormat="1" ht="77.25" customHeight="1">
      <c r="A9" s="377"/>
      <c r="B9" s="377"/>
      <c r="C9" s="377"/>
      <c r="D9" s="373"/>
      <c r="E9" s="322"/>
      <c r="F9" s="379"/>
      <c r="G9" s="322"/>
      <c r="H9" s="322"/>
      <c r="I9" s="374" t="s">
        <v>227</v>
      </c>
      <c r="J9" s="369"/>
      <c r="K9" s="370"/>
      <c r="L9" s="322"/>
      <c r="M9" s="373"/>
    </row>
    <row r="10" spans="1:13" s="30" customFormat="1" ht="3" customHeight="1" hidden="1">
      <c r="A10" s="377"/>
      <c r="B10" s="377"/>
      <c r="C10" s="377"/>
      <c r="D10" s="373"/>
      <c r="E10" s="322"/>
      <c r="F10" s="379"/>
      <c r="G10" s="322"/>
      <c r="H10" s="322"/>
      <c r="I10" s="375"/>
      <c r="J10" s="371"/>
      <c r="K10" s="372"/>
      <c r="L10" s="322"/>
      <c r="M10" s="373"/>
    </row>
    <row r="11" spans="1:13" ht="9.75" customHeight="1">
      <c r="A11" s="274">
        <v>1</v>
      </c>
      <c r="B11" s="274">
        <v>2</v>
      </c>
      <c r="C11" s="274">
        <v>3</v>
      </c>
      <c r="D11" s="274">
        <v>4</v>
      </c>
      <c r="E11" s="275">
        <v>5</v>
      </c>
      <c r="F11" s="275">
        <v>6</v>
      </c>
      <c r="G11" s="275">
        <v>7</v>
      </c>
      <c r="H11" s="275">
        <v>8</v>
      </c>
      <c r="I11" s="276">
        <v>9</v>
      </c>
      <c r="J11" s="341">
        <v>10</v>
      </c>
      <c r="K11" s="342"/>
      <c r="L11" s="275">
        <v>11</v>
      </c>
      <c r="M11" s="275">
        <v>12</v>
      </c>
    </row>
    <row r="12" spans="1:13" ht="18" customHeight="1" hidden="1">
      <c r="A12" s="343" t="s">
        <v>162</v>
      </c>
      <c r="B12" s="344"/>
      <c r="C12" s="344"/>
      <c r="D12" s="345"/>
      <c r="E12" s="122"/>
      <c r="F12" s="122"/>
      <c r="G12" s="122"/>
      <c r="H12" s="122"/>
      <c r="I12" s="123"/>
      <c r="J12" s="123"/>
      <c r="K12" s="130"/>
      <c r="L12" s="122"/>
      <c r="M12" s="132"/>
    </row>
    <row r="13" spans="1:13" s="106" customFormat="1" ht="84" customHeight="1">
      <c r="A13" s="266">
        <v>1</v>
      </c>
      <c r="B13" s="265">
        <v>10</v>
      </c>
      <c r="C13" s="267">
        <v>1010</v>
      </c>
      <c r="D13" s="268" t="s">
        <v>263</v>
      </c>
      <c r="E13" s="117">
        <v>3161837.56</v>
      </c>
      <c r="F13" s="117">
        <v>1690419.78</v>
      </c>
      <c r="G13" s="117">
        <v>180334.97</v>
      </c>
      <c r="H13" s="117">
        <v>609036.25</v>
      </c>
      <c r="I13" s="117">
        <v>0</v>
      </c>
      <c r="J13" s="104" t="s">
        <v>85</v>
      </c>
      <c r="K13" s="117">
        <v>0</v>
      </c>
      <c r="L13" s="117">
        <v>901048.56</v>
      </c>
      <c r="M13" s="129" t="s">
        <v>6</v>
      </c>
    </row>
    <row r="14" spans="1:13" s="106" customFormat="1" ht="13.5" customHeight="1">
      <c r="A14" s="333">
        <v>2</v>
      </c>
      <c r="B14" s="327">
        <v>10</v>
      </c>
      <c r="C14" s="351">
        <v>1010</v>
      </c>
      <c r="D14" s="354" t="s">
        <v>261</v>
      </c>
      <c r="E14" s="347">
        <v>3531000</v>
      </c>
      <c r="F14" s="347">
        <v>26000</v>
      </c>
      <c r="G14" s="347">
        <v>0</v>
      </c>
      <c r="H14" s="347">
        <v>26000</v>
      </c>
      <c r="I14" s="347">
        <v>0</v>
      </c>
      <c r="J14" s="104" t="s">
        <v>44</v>
      </c>
      <c r="K14" s="121">
        <v>0</v>
      </c>
      <c r="L14" s="347">
        <v>0</v>
      </c>
      <c r="M14" s="350" t="s">
        <v>6</v>
      </c>
    </row>
    <row r="15" spans="1:13" s="106" customFormat="1" ht="9.75" customHeight="1">
      <c r="A15" s="334"/>
      <c r="B15" s="328"/>
      <c r="C15" s="352"/>
      <c r="D15" s="355"/>
      <c r="E15" s="348"/>
      <c r="F15" s="348"/>
      <c r="G15" s="348"/>
      <c r="H15" s="348"/>
      <c r="I15" s="348"/>
      <c r="J15" s="104" t="s">
        <v>45</v>
      </c>
      <c r="K15" s="121"/>
      <c r="L15" s="348"/>
      <c r="M15" s="336"/>
    </row>
    <row r="16" spans="1:13" s="106" customFormat="1" ht="9" customHeight="1">
      <c r="A16" s="334"/>
      <c r="B16" s="328"/>
      <c r="C16" s="352"/>
      <c r="D16" s="355"/>
      <c r="E16" s="348"/>
      <c r="F16" s="348"/>
      <c r="G16" s="348"/>
      <c r="H16" s="348"/>
      <c r="I16" s="348"/>
      <c r="J16" s="104" t="s">
        <v>46</v>
      </c>
      <c r="K16" s="121"/>
      <c r="L16" s="348"/>
      <c r="M16" s="336"/>
    </row>
    <row r="17" spans="1:13" s="106" customFormat="1" ht="64.5" customHeight="1">
      <c r="A17" s="335"/>
      <c r="B17" s="328"/>
      <c r="C17" s="353"/>
      <c r="D17" s="356"/>
      <c r="E17" s="349"/>
      <c r="F17" s="349"/>
      <c r="G17" s="349"/>
      <c r="H17" s="349"/>
      <c r="I17" s="349"/>
      <c r="J17" s="104" t="s">
        <v>47</v>
      </c>
      <c r="K17" s="121"/>
      <c r="L17" s="349"/>
      <c r="M17" s="336"/>
    </row>
    <row r="18" spans="1:13" s="106" customFormat="1" ht="13.5" customHeight="1">
      <c r="A18" s="346">
        <v>3</v>
      </c>
      <c r="B18" s="327">
        <v>10</v>
      </c>
      <c r="C18" s="330">
        <v>1010</v>
      </c>
      <c r="D18" s="354" t="s">
        <v>262</v>
      </c>
      <c r="E18" s="347">
        <v>2000000</v>
      </c>
      <c r="F18" s="347">
        <v>60000</v>
      </c>
      <c r="G18" s="347">
        <v>0</v>
      </c>
      <c r="H18" s="347">
        <v>60000</v>
      </c>
      <c r="I18" s="347">
        <v>0</v>
      </c>
      <c r="J18" s="104" t="s">
        <v>44</v>
      </c>
      <c r="K18" s="121">
        <v>0</v>
      </c>
      <c r="L18" s="347">
        <v>0</v>
      </c>
      <c r="M18" s="350" t="s">
        <v>6</v>
      </c>
    </row>
    <row r="19" spans="1:13" s="106" customFormat="1" ht="9.75" customHeight="1">
      <c r="A19" s="325"/>
      <c r="B19" s="328"/>
      <c r="C19" s="331"/>
      <c r="D19" s="355"/>
      <c r="E19" s="348"/>
      <c r="F19" s="348"/>
      <c r="G19" s="348"/>
      <c r="H19" s="348"/>
      <c r="I19" s="348"/>
      <c r="J19" s="104" t="s">
        <v>45</v>
      </c>
      <c r="K19" s="121"/>
      <c r="L19" s="348"/>
      <c r="M19" s="336"/>
    </row>
    <row r="20" spans="1:13" s="106" customFormat="1" ht="9" customHeight="1">
      <c r="A20" s="325"/>
      <c r="B20" s="328"/>
      <c r="C20" s="331"/>
      <c r="D20" s="355"/>
      <c r="E20" s="348"/>
      <c r="F20" s="348"/>
      <c r="G20" s="348"/>
      <c r="H20" s="348"/>
      <c r="I20" s="348"/>
      <c r="J20" s="104" t="s">
        <v>46</v>
      </c>
      <c r="K20" s="121"/>
      <c r="L20" s="348"/>
      <c r="M20" s="336"/>
    </row>
    <row r="21" spans="1:13" s="106" customFormat="1" ht="62.25" customHeight="1">
      <c r="A21" s="326"/>
      <c r="B21" s="329"/>
      <c r="C21" s="332"/>
      <c r="D21" s="356"/>
      <c r="E21" s="349"/>
      <c r="F21" s="349"/>
      <c r="G21" s="349"/>
      <c r="H21" s="349"/>
      <c r="I21" s="349"/>
      <c r="J21" s="104" t="s">
        <v>47</v>
      </c>
      <c r="K21" s="121"/>
      <c r="L21" s="349"/>
      <c r="M21" s="336"/>
    </row>
    <row r="22" spans="1:13" s="247" customFormat="1" ht="76.5" customHeight="1">
      <c r="A22" s="240">
        <v>4</v>
      </c>
      <c r="B22" s="241">
        <v>10</v>
      </c>
      <c r="C22" s="242">
        <v>1041</v>
      </c>
      <c r="D22" s="243" t="s">
        <v>272</v>
      </c>
      <c r="E22" s="244">
        <v>348167</v>
      </c>
      <c r="F22" s="244">
        <v>341473</v>
      </c>
      <c r="G22" s="244">
        <v>131552</v>
      </c>
      <c r="H22" s="244">
        <v>0</v>
      </c>
      <c r="I22" s="244">
        <v>0</v>
      </c>
      <c r="J22" s="245" t="s">
        <v>85</v>
      </c>
      <c r="K22" s="244">
        <v>0</v>
      </c>
      <c r="L22" s="244">
        <v>209921</v>
      </c>
      <c r="M22" s="246" t="s">
        <v>6</v>
      </c>
    </row>
    <row r="23" spans="1:13" s="106" customFormat="1" ht="35.25" customHeight="1">
      <c r="A23" s="34">
        <v>5</v>
      </c>
      <c r="B23" s="105">
        <v>600</v>
      </c>
      <c r="C23" s="105">
        <v>60016</v>
      </c>
      <c r="D23" s="109" t="s">
        <v>140</v>
      </c>
      <c r="E23" s="117">
        <v>824500</v>
      </c>
      <c r="F23" s="117">
        <v>100000</v>
      </c>
      <c r="G23" s="117">
        <v>0</v>
      </c>
      <c r="H23" s="117">
        <v>100000</v>
      </c>
      <c r="I23" s="117">
        <v>0</v>
      </c>
      <c r="J23" s="104" t="s">
        <v>85</v>
      </c>
      <c r="K23" s="117">
        <v>0</v>
      </c>
      <c r="L23" s="117">
        <v>0</v>
      </c>
      <c r="M23" s="129" t="s">
        <v>6</v>
      </c>
    </row>
    <row r="24" spans="1:13" s="106" customFormat="1" ht="39" customHeight="1">
      <c r="A24" s="34">
        <v>6</v>
      </c>
      <c r="B24" s="105">
        <v>600</v>
      </c>
      <c r="C24" s="105">
        <v>60016</v>
      </c>
      <c r="D24" s="109" t="s">
        <v>252</v>
      </c>
      <c r="E24" s="117">
        <v>222340</v>
      </c>
      <c r="F24" s="117">
        <v>170000</v>
      </c>
      <c r="G24" s="117">
        <v>0</v>
      </c>
      <c r="H24" s="117">
        <v>170000</v>
      </c>
      <c r="I24" s="117">
        <v>0</v>
      </c>
      <c r="J24" s="104" t="s">
        <v>85</v>
      </c>
      <c r="K24" s="117"/>
      <c r="L24" s="117"/>
      <c r="M24" s="129" t="s">
        <v>6</v>
      </c>
    </row>
    <row r="25" spans="1:13" s="222" customFormat="1" ht="45.75" customHeight="1">
      <c r="A25" s="216">
        <v>7</v>
      </c>
      <c r="B25" s="217">
        <v>720</v>
      </c>
      <c r="C25" s="217">
        <v>72095</v>
      </c>
      <c r="D25" s="218" t="s">
        <v>154</v>
      </c>
      <c r="E25" s="219">
        <v>88286.2</v>
      </c>
      <c r="F25" s="219">
        <v>79746.2</v>
      </c>
      <c r="G25" s="219">
        <v>13936.23</v>
      </c>
      <c r="H25" s="219">
        <v>0</v>
      </c>
      <c r="I25" s="219">
        <v>0</v>
      </c>
      <c r="J25" s="220" t="s">
        <v>85</v>
      </c>
      <c r="K25" s="219">
        <v>0</v>
      </c>
      <c r="L25" s="219">
        <v>65809.97</v>
      </c>
      <c r="M25" s="221" t="s">
        <v>6</v>
      </c>
    </row>
    <row r="26" spans="1:13" s="222" customFormat="1" ht="64.5" customHeight="1">
      <c r="A26" s="216">
        <v>8</v>
      </c>
      <c r="B26" s="217">
        <v>720</v>
      </c>
      <c r="C26" s="217">
        <v>72095</v>
      </c>
      <c r="D26" s="218" t="s">
        <v>153</v>
      </c>
      <c r="E26" s="219">
        <v>84967.67</v>
      </c>
      <c r="F26" s="219">
        <v>84967.67</v>
      </c>
      <c r="G26" s="219">
        <v>19882.7</v>
      </c>
      <c r="H26" s="219">
        <v>0</v>
      </c>
      <c r="I26" s="219">
        <v>0</v>
      </c>
      <c r="J26" s="220" t="s">
        <v>85</v>
      </c>
      <c r="K26" s="219">
        <v>0</v>
      </c>
      <c r="L26" s="219">
        <v>65084.97</v>
      </c>
      <c r="M26" s="221" t="s">
        <v>6</v>
      </c>
    </row>
    <row r="27" spans="1:13" s="106" customFormat="1" ht="86.25" customHeight="1">
      <c r="A27" s="34">
        <v>9</v>
      </c>
      <c r="B27" s="112">
        <v>900</v>
      </c>
      <c r="C27" s="113">
        <v>90001</v>
      </c>
      <c r="D27" s="109" t="s">
        <v>144</v>
      </c>
      <c r="E27" s="117">
        <v>2890000</v>
      </c>
      <c r="F27" s="117">
        <v>0</v>
      </c>
      <c r="G27" s="117">
        <v>0</v>
      </c>
      <c r="H27" s="117">
        <v>0</v>
      </c>
      <c r="I27" s="117">
        <v>0</v>
      </c>
      <c r="J27" s="104" t="s">
        <v>85</v>
      </c>
      <c r="K27" s="117">
        <v>0</v>
      </c>
      <c r="L27" s="117">
        <v>0</v>
      </c>
      <c r="M27" s="221" t="s">
        <v>6</v>
      </c>
    </row>
    <row r="28" spans="1:13" s="106" customFormat="1" ht="14.25" customHeight="1">
      <c r="A28" s="337" t="s">
        <v>160</v>
      </c>
      <c r="B28" s="337"/>
      <c r="C28" s="337"/>
      <c r="D28" s="337"/>
      <c r="E28" s="117">
        <f>SUM(E13:E27)</f>
        <v>13151098.43</v>
      </c>
      <c r="F28" s="117">
        <f>SUM(F13:F27)</f>
        <v>2552606.6500000004</v>
      </c>
      <c r="G28" s="117">
        <f>SUM(G13:G27)</f>
        <v>345705.89999999997</v>
      </c>
      <c r="H28" s="117">
        <f>SUM(H13:H27)</f>
        <v>965036.25</v>
      </c>
      <c r="I28" s="117">
        <f>SUM(I13:I27)</f>
        <v>0</v>
      </c>
      <c r="J28" s="124"/>
      <c r="K28" s="117">
        <f>SUM(K13:K27)</f>
        <v>0</v>
      </c>
      <c r="L28" s="117">
        <f>SUM(L13:L27)</f>
        <v>1241864.5</v>
      </c>
      <c r="M28" s="272"/>
    </row>
    <row r="29" spans="1:13" ht="11.25" customHeight="1" hidden="1">
      <c r="A29" s="338" t="s">
        <v>161</v>
      </c>
      <c r="B29" s="339"/>
      <c r="C29" s="339"/>
      <c r="D29" s="340"/>
      <c r="E29" s="118"/>
      <c r="F29" s="118"/>
      <c r="G29" s="118"/>
      <c r="H29" s="118"/>
      <c r="I29" s="118"/>
      <c r="J29" s="33"/>
      <c r="K29" s="131"/>
      <c r="L29" s="118"/>
      <c r="M29" s="273"/>
    </row>
    <row r="30" spans="1:13" s="106" customFormat="1" ht="39" customHeight="1" hidden="1">
      <c r="A30" s="107">
        <v>1</v>
      </c>
      <c r="B30" s="108">
        <v>600</v>
      </c>
      <c r="C30" s="108">
        <v>60016</v>
      </c>
      <c r="D30" s="133" t="s">
        <v>165</v>
      </c>
      <c r="E30" s="119">
        <v>100000</v>
      </c>
      <c r="F30" s="119">
        <v>70000</v>
      </c>
      <c r="G30" s="119">
        <v>70000</v>
      </c>
      <c r="H30" s="119">
        <v>0</v>
      </c>
      <c r="I30" s="119">
        <v>0</v>
      </c>
      <c r="J30" s="104" t="s">
        <v>85</v>
      </c>
      <c r="K30" s="119">
        <v>0</v>
      </c>
      <c r="L30" s="119">
        <v>0</v>
      </c>
      <c r="M30" s="129" t="s">
        <v>6</v>
      </c>
    </row>
    <row r="31" spans="1:13" s="106" customFormat="1" ht="57" customHeight="1" hidden="1">
      <c r="A31" s="107">
        <v>2</v>
      </c>
      <c r="B31" s="108">
        <v>710</v>
      </c>
      <c r="C31" s="108">
        <v>71004</v>
      </c>
      <c r="D31" s="110" t="s">
        <v>143</v>
      </c>
      <c r="E31" s="119">
        <v>200000</v>
      </c>
      <c r="F31" s="119">
        <v>200000</v>
      </c>
      <c r="G31" s="119">
        <v>200000</v>
      </c>
      <c r="H31" s="119">
        <v>0</v>
      </c>
      <c r="I31" s="119">
        <v>0</v>
      </c>
      <c r="J31" s="104" t="s">
        <v>85</v>
      </c>
      <c r="K31" s="119">
        <v>0</v>
      </c>
      <c r="L31" s="119">
        <v>0</v>
      </c>
      <c r="M31" s="129" t="s">
        <v>6</v>
      </c>
    </row>
    <row r="32" spans="1:13" s="106" customFormat="1" ht="40.5" customHeight="1" hidden="1">
      <c r="A32" s="34">
        <v>3</v>
      </c>
      <c r="B32" s="105"/>
      <c r="C32" s="105"/>
      <c r="D32" s="109" t="s">
        <v>150</v>
      </c>
      <c r="E32" s="117">
        <v>840000</v>
      </c>
      <c r="F32" s="117">
        <v>550000</v>
      </c>
      <c r="G32" s="117">
        <v>550000</v>
      </c>
      <c r="H32" s="117">
        <v>0</v>
      </c>
      <c r="I32" s="117">
        <v>0</v>
      </c>
      <c r="J32" s="104" t="s">
        <v>85</v>
      </c>
      <c r="K32" s="117">
        <v>0</v>
      </c>
      <c r="L32" s="117">
        <v>0</v>
      </c>
      <c r="M32" s="129" t="s">
        <v>6</v>
      </c>
    </row>
    <row r="33" spans="1:13" s="106" customFormat="1" ht="44.25" customHeight="1" hidden="1">
      <c r="A33" s="34">
        <v>4</v>
      </c>
      <c r="B33" s="105">
        <v>801</v>
      </c>
      <c r="C33" s="105">
        <v>80113</v>
      </c>
      <c r="D33" s="109" t="s">
        <v>147</v>
      </c>
      <c r="E33" s="117">
        <v>225000</v>
      </c>
      <c r="F33" s="117">
        <v>85000</v>
      </c>
      <c r="G33" s="117">
        <v>85000</v>
      </c>
      <c r="H33" s="117">
        <v>0</v>
      </c>
      <c r="I33" s="117">
        <v>0</v>
      </c>
      <c r="J33" s="104" t="s">
        <v>85</v>
      </c>
      <c r="K33" s="117">
        <v>0</v>
      </c>
      <c r="L33" s="117">
        <v>0</v>
      </c>
      <c r="M33" s="129" t="s">
        <v>6</v>
      </c>
    </row>
    <row r="34" spans="1:13" s="106" customFormat="1" ht="42" customHeight="1" hidden="1">
      <c r="A34" s="34">
        <v>5</v>
      </c>
      <c r="B34" s="105"/>
      <c r="C34" s="105"/>
      <c r="D34" s="109" t="s">
        <v>148</v>
      </c>
      <c r="E34" s="117">
        <v>1480876.66</v>
      </c>
      <c r="F34" s="117">
        <v>472692</v>
      </c>
      <c r="G34" s="117">
        <v>472692</v>
      </c>
      <c r="H34" s="117">
        <v>0</v>
      </c>
      <c r="I34" s="117">
        <v>0</v>
      </c>
      <c r="J34" s="104" t="s">
        <v>85</v>
      </c>
      <c r="K34" s="117">
        <v>0</v>
      </c>
      <c r="L34" s="117">
        <v>0</v>
      </c>
      <c r="M34" s="128" t="s">
        <v>149</v>
      </c>
    </row>
    <row r="35" spans="1:13" s="106" customFormat="1" ht="43.5" customHeight="1" hidden="1">
      <c r="A35" s="34">
        <v>6</v>
      </c>
      <c r="B35" s="105"/>
      <c r="C35" s="105"/>
      <c r="D35" s="109" t="s">
        <v>151</v>
      </c>
      <c r="E35" s="117">
        <v>120130</v>
      </c>
      <c r="F35" s="117">
        <v>17300</v>
      </c>
      <c r="G35" s="117">
        <v>17300</v>
      </c>
      <c r="H35" s="117">
        <v>0</v>
      </c>
      <c r="I35" s="117">
        <v>0</v>
      </c>
      <c r="J35" s="104" t="s">
        <v>85</v>
      </c>
      <c r="K35" s="117">
        <v>0</v>
      </c>
      <c r="L35" s="117">
        <v>0</v>
      </c>
      <c r="M35" s="128" t="s">
        <v>25</v>
      </c>
    </row>
    <row r="36" spans="1:13" s="106" customFormat="1" ht="78.75" customHeight="1" hidden="1">
      <c r="A36" s="34">
        <v>7</v>
      </c>
      <c r="B36" s="105">
        <v>853</v>
      </c>
      <c r="C36" s="105">
        <v>85395</v>
      </c>
      <c r="D36" s="109" t="s">
        <v>152</v>
      </c>
      <c r="E36" s="117">
        <v>849693.79</v>
      </c>
      <c r="F36" s="117">
        <v>142544</v>
      </c>
      <c r="G36" s="117">
        <v>14968</v>
      </c>
      <c r="H36" s="117">
        <v>0</v>
      </c>
      <c r="I36" s="117">
        <v>0</v>
      </c>
      <c r="J36" s="104" t="s">
        <v>85</v>
      </c>
      <c r="K36" s="202">
        <v>6414</v>
      </c>
      <c r="L36" s="201">
        <v>121162</v>
      </c>
      <c r="M36" s="129" t="s">
        <v>25</v>
      </c>
    </row>
    <row r="37" spans="1:13" s="106" customFormat="1" ht="39" customHeight="1" hidden="1">
      <c r="A37" s="34">
        <v>8</v>
      </c>
      <c r="B37" s="105">
        <v>853</v>
      </c>
      <c r="C37" s="105">
        <v>85395</v>
      </c>
      <c r="D37" s="109" t="s">
        <v>155</v>
      </c>
      <c r="E37" s="117">
        <v>1245936</v>
      </c>
      <c r="F37" s="117">
        <v>392947.44</v>
      </c>
      <c r="G37" s="117">
        <v>3200</v>
      </c>
      <c r="H37" s="117">
        <v>0</v>
      </c>
      <c r="I37" s="117">
        <v>0</v>
      </c>
      <c r="J37" s="104" t="s">
        <v>85</v>
      </c>
      <c r="K37" s="202">
        <v>52768.9</v>
      </c>
      <c r="L37" s="117">
        <v>336978.54</v>
      </c>
      <c r="M37" s="129" t="s">
        <v>6</v>
      </c>
    </row>
    <row r="38" spans="1:13" s="106" customFormat="1" ht="39" customHeight="1" hidden="1">
      <c r="A38" s="34"/>
      <c r="B38" s="105">
        <v>900</v>
      </c>
      <c r="C38" s="105">
        <v>90015</v>
      </c>
      <c r="D38" s="109" t="s">
        <v>255</v>
      </c>
      <c r="E38" s="117"/>
      <c r="F38" s="117">
        <v>180000</v>
      </c>
      <c r="G38" s="117">
        <v>180000</v>
      </c>
      <c r="H38" s="117"/>
      <c r="I38" s="117"/>
      <c r="J38" s="104"/>
      <c r="K38" s="202"/>
      <c r="L38" s="117"/>
      <c r="M38" s="129" t="s">
        <v>6</v>
      </c>
    </row>
    <row r="39" spans="1:13" s="106" customFormat="1" ht="40.5" customHeight="1" hidden="1">
      <c r="A39" s="34">
        <v>9</v>
      </c>
      <c r="B39" s="112">
        <v>900</v>
      </c>
      <c r="C39" s="113">
        <v>90015</v>
      </c>
      <c r="D39" s="109" t="s">
        <v>163</v>
      </c>
      <c r="E39" s="117">
        <v>150000</v>
      </c>
      <c r="F39" s="117">
        <v>40000</v>
      </c>
      <c r="G39" s="117">
        <v>40000</v>
      </c>
      <c r="H39" s="117">
        <v>0</v>
      </c>
      <c r="I39" s="117">
        <v>0</v>
      </c>
      <c r="J39" s="104" t="s">
        <v>85</v>
      </c>
      <c r="K39" s="117">
        <v>0</v>
      </c>
      <c r="L39" s="117">
        <v>0</v>
      </c>
      <c r="M39" s="129" t="s">
        <v>6</v>
      </c>
    </row>
    <row r="40" spans="1:13" s="106" customFormat="1" ht="40.5" customHeight="1" hidden="1">
      <c r="A40" s="34"/>
      <c r="B40" s="112"/>
      <c r="C40" s="113">
        <v>90095</v>
      </c>
      <c r="D40" s="109" t="s">
        <v>254</v>
      </c>
      <c r="E40" s="117">
        <v>180000</v>
      </c>
      <c r="F40" s="117">
        <v>60000</v>
      </c>
      <c r="G40" s="117">
        <v>60000</v>
      </c>
      <c r="H40" s="117"/>
      <c r="I40" s="117"/>
      <c r="J40" s="104"/>
      <c r="K40" s="117"/>
      <c r="L40" s="117"/>
      <c r="M40" s="129" t="s">
        <v>6</v>
      </c>
    </row>
    <row r="41" spans="1:13" s="106" customFormat="1" ht="94.5" customHeight="1" hidden="1">
      <c r="A41" s="34">
        <v>10</v>
      </c>
      <c r="B41" s="112">
        <v>921</v>
      </c>
      <c r="C41" s="113">
        <v>92105</v>
      </c>
      <c r="D41" s="109" t="s">
        <v>157</v>
      </c>
      <c r="E41" s="117">
        <v>140000</v>
      </c>
      <c r="F41" s="117">
        <v>70000</v>
      </c>
      <c r="G41" s="117">
        <v>70000</v>
      </c>
      <c r="H41" s="117">
        <v>0</v>
      </c>
      <c r="I41" s="117">
        <v>0</v>
      </c>
      <c r="J41" s="104" t="s">
        <v>85</v>
      </c>
      <c r="K41" s="117">
        <v>0</v>
      </c>
      <c r="L41" s="117">
        <v>0</v>
      </c>
      <c r="M41" s="129" t="s">
        <v>6</v>
      </c>
    </row>
    <row r="42" spans="1:13" s="106" customFormat="1" ht="46.5" customHeight="1" hidden="1">
      <c r="A42" s="34">
        <v>11</v>
      </c>
      <c r="B42" s="112">
        <v>926</v>
      </c>
      <c r="C42" s="113">
        <v>92601</v>
      </c>
      <c r="D42" s="109" t="s">
        <v>156</v>
      </c>
      <c r="E42" s="117">
        <v>720000</v>
      </c>
      <c r="F42" s="117">
        <v>76356</v>
      </c>
      <c r="G42" s="117">
        <v>76356</v>
      </c>
      <c r="H42" s="117">
        <v>0</v>
      </c>
      <c r="I42" s="117">
        <v>0</v>
      </c>
      <c r="J42" s="104" t="s">
        <v>85</v>
      </c>
      <c r="K42" s="117">
        <v>0</v>
      </c>
      <c r="L42" s="117">
        <v>0</v>
      </c>
      <c r="M42" s="129" t="s">
        <v>6</v>
      </c>
    </row>
    <row r="43" spans="1:13" s="106" customFormat="1" ht="18.75" customHeight="1" hidden="1">
      <c r="A43" s="337" t="s">
        <v>159</v>
      </c>
      <c r="B43" s="337"/>
      <c r="C43" s="337"/>
      <c r="D43" s="337"/>
      <c r="E43" s="117">
        <f>SUM(E30:E42)</f>
        <v>6251636.45</v>
      </c>
      <c r="F43" s="117">
        <f>SUM(F30:F42)</f>
        <v>2356839.44</v>
      </c>
      <c r="G43" s="117">
        <f>SUM(G30:G42)</f>
        <v>1839516</v>
      </c>
      <c r="H43" s="117">
        <f>SUM(H30:H42)</f>
        <v>0</v>
      </c>
      <c r="I43" s="117">
        <f>SUM(I30:I42)</f>
        <v>0</v>
      </c>
      <c r="J43" s="124"/>
      <c r="K43" s="117">
        <f>SUM(K30:K42)</f>
        <v>59182.9</v>
      </c>
      <c r="L43" s="117">
        <f>SUM(L30:L42)</f>
        <v>458140.54</v>
      </c>
      <c r="M43" s="34" t="s">
        <v>74</v>
      </c>
    </row>
    <row r="44" spans="1:13" s="106" customFormat="1" ht="18.75" customHeight="1" hidden="1">
      <c r="A44" s="337" t="s">
        <v>164</v>
      </c>
      <c r="B44" s="337"/>
      <c r="C44" s="337"/>
      <c r="D44" s="337"/>
      <c r="E44" s="117">
        <f>SUM(E28,E43)</f>
        <v>19402734.88</v>
      </c>
      <c r="F44" s="117">
        <f>SUM(F28,F43)</f>
        <v>4909446.09</v>
      </c>
      <c r="G44" s="117">
        <f>SUM(G28,G43)</f>
        <v>2185221.9</v>
      </c>
      <c r="H44" s="117">
        <f>SUM(H28,H43)</f>
        <v>965036.25</v>
      </c>
      <c r="I44" s="117">
        <f>SUM(I28,I43)</f>
        <v>0</v>
      </c>
      <c r="J44" s="124"/>
      <c r="K44" s="117">
        <f>SUM(K28,K43)</f>
        <v>59182.9</v>
      </c>
      <c r="L44" s="117">
        <f>SUM(L28,L43)</f>
        <v>1700005.04</v>
      </c>
      <c r="M44" s="34" t="s">
        <v>74</v>
      </c>
    </row>
    <row r="45" spans="1:10" ht="11.25">
      <c r="A45" s="29" t="s">
        <v>18</v>
      </c>
      <c r="J45" s="29" t="s">
        <v>7</v>
      </c>
    </row>
    <row r="46" ht="11.25">
      <c r="A46" s="29" t="s">
        <v>19</v>
      </c>
    </row>
    <row r="47" ht="11.25">
      <c r="A47" s="29" t="s">
        <v>20</v>
      </c>
    </row>
    <row r="48" ht="11.25">
      <c r="A48" s="29" t="s">
        <v>21</v>
      </c>
    </row>
    <row r="49" ht="11.25">
      <c r="A49" s="29" t="s">
        <v>22</v>
      </c>
    </row>
  </sheetData>
  <sheetProtection/>
  <mergeCells count="44">
    <mergeCell ref="L18:L21"/>
    <mergeCell ref="A4:M4"/>
    <mergeCell ref="A6:A10"/>
    <mergeCell ref="B6:B10"/>
    <mergeCell ref="C6:C10"/>
    <mergeCell ref="D6:D10"/>
    <mergeCell ref="E6:E10"/>
    <mergeCell ref="F6:L6"/>
    <mergeCell ref="M6:M10"/>
    <mergeCell ref="F7:F10"/>
    <mergeCell ref="H8:H10"/>
    <mergeCell ref="J8:K10"/>
    <mergeCell ref="G7:L7"/>
    <mergeCell ref="L8:L10"/>
    <mergeCell ref="I9:I10"/>
    <mergeCell ref="G8:G10"/>
    <mergeCell ref="M18:M21"/>
    <mergeCell ref="J11:K11"/>
    <mergeCell ref="A12:D12"/>
    <mergeCell ref="G18:G21"/>
    <mergeCell ref="A18:A21"/>
    <mergeCell ref="B18:B21"/>
    <mergeCell ref="C18:C21"/>
    <mergeCell ref="D18:D21"/>
    <mergeCell ref="A14:A17"/>
    <mergeCell ref="B14:B17"/>
    <mergeCell ref="A44:D44"/>
    <mergeCell ref="H18:H21"/>
    <mergeCell ref="I18:I21"/>
    <mergeCell ref="A43:D43"/>
    <mergeCell ref="A28:D28"/>
    <mergeCell ref="A29:D29"/>
    <mergeCell ref="E18:E21"/>
    <mergeCell ref="F18:F21"/>
    <mergeCell ref="K2:M2"/>
    <mergeCell ref="C14:C17"/>
    <mergeCell ref="D14:D17"/>
    <mergeCell ref="E14:E17"/>
    <mergeCell ref="L14:L17"/>
    <mergeCell ref="M14:M17"/>
    <mergeCell ref="F14:F17"/>
    <mergeCell ref="G14:G17"/>
    <mergeCell ref="H14:H17"/>
    <mergeCell ref="I14:I17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4.25390625" style="0" customWidth="1"/>
    <col min="2" max="2" width="43.125" style="0" customWidth="1"/>
    <col min="3" max="3" width="15.375" style="0" customWidth="1"/>
    <col min="4" max="4" width="7.25390625" style="0" customWidth="1"/>
    <col min="5" max="6" width="11.00390625" style="0" customWidth="1"/>
    <col min="7" max="7" width="17.375" style="0" customWidth="1"/>
    <col min="8" max="8" width="14.25390625" style="153" customWidth="1"/>
  </cols>
  <sheetData>
    <row r="1" spans="7:8" ht="48" customHeight="1">
      <c r="G1" s="418" t="s">
        <v>341</v>
      </c>
      <c r="H1" s="419"/>
    </row>
    <row r="2" spans="1:8" ht="15" customHeight="1">
      <c r="A2" s="363" t="s">
        <v>167</v>
      </c>
      <c r="B2" s="363"/>
      <c r="C2" s="363"/>
      <c r="D2" s="363"/>
      <c r="E2" s="363"/>
      <c r="F2" s="363"/>
      <c r="G2" s="363"/>
      <c r="H2" s="363"/>
    </row>
    <row r="3" spans="2:8" ht="12.75" customHeight="1">
      <c r="B3" s="1"/>
      <c r="C3" s="1"/>
      <c r="G3" s="4"/>
      <c r="H3" s="149" t="s">
        <v>70</v>
      </c>
    </row>
    <row r="4" spans="1:8" s="139" customFormat="1" ht="51" customHeight="1">
      <c r="A4" s="136" t="s">
        <v>80</v>
      </c>
      <c r="B4" s="136" t="s">
        <v>71</v>
      </c>
      <c r="C4" s="138" t="s">
        <v>31</v>
      </c>
      <c r="D4" s="136" t="s">
        <v>49</v>
      </c>
      <c r="E4" s="136" t="s">
        <v>50</v>
      </c>
      <c r="F4" s="136" t="s">
        <v>142</v>
      </c>
      <c r="G4" s="136" t="s">
        <v>32</v>
      </c>
      <c r="H4" s="150" t="s">
        <v>3</v>
      </c>
    </row>
    <row r="5" spans="1:8" s="18" customFormat="1" ht="8.2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154">
        <v>8</v>
      </c>
    </row>
    <row r="6" spans="1:8" s="61" customFormat="1" ht="15" customHeight="1">
      <c r="A6" s="58">
        <v>1</v>
      </c>
      <c r="B6" s="40" t="s">
        <v>39</v>
      </c>
      <c r="C6" s="40"/>
      <c r="D6" s="59"/>
      <c r="E6" s="59"/>
      <c r="F6" s="59"/>
      <c r="G6" s="60"/>
      <c r="H6" s="151"/>
    </row>
    <row r="7" spans="1:8" s="1" customFormat="1" ht="36" customHeight="1">
      <c r="A7" s="48"/>
      <c r="B7" s="37" t="s">
        <v>199</v>
      </c>
      <c r="C7" s="37" t="s">
        <v>6</v>
      </c>
      <c r="D7" s="11">
        <v>600</v>
      </c>
      <c r="E7" s="11">
        <v>60095</v>
      </c>
      <c r="F7" s="11">
        <v>4300</v>
      </c>
      <c r="G7" s="23" t="s">
        <v>40</v>
      </c>
      <c r="H7" s="126">
        <v>4115</v>
      </c>
    </row>
    <row r="8" spans="1:8" s="1" customFormat="1" ht="39" customHeight="1">
      <c r="A8" s="48"/>
      <c r="B8" s="91" t="s">
        <v>169</v>
      </c>
      <c r="C8" s="37" t="s">
        <v>185</v>
      </c>
      <c r="D8" s="11">
        <v>921</v>
      </c>
      <c r="E8" s="11">
        <v>92195</v>
      </c>
      <c r="F8" s="11">
        <v>4210</v>
      </c>
      <c r="G8" s="23" t="s">
        <v>40</v>
      </c>
      <c r="H8" s="126">
        <v>3000</v>
      </c>
    </row>
    <row r="9" spans="1:8" s="1" customFormat="1" ht="21.75" customHeight="1">
      <c r="A9" s="48"/>
      <c r="B9" s="91" t="s">
        <v>170</v>
      </c>
      <c r="C9" s="37" t="s">
        <v>6</v>
      </c>
      <c r="D9" s="11">
        <v>900</v>
      </c>
      <c r="E9" s="11">
        <v>90095</v>
      </c>
      <c r="F9" s="11">
        <v>4210</v>
      </c>
      <c r="G9" s="23" t="s">
        <v>40</v>
      </c>
      <c r="H9" s="126">
        <v>3000</v>
      </c>
    </row>
    <row r="10" spans="1:8" s="1" customFormat="1" ht="23.25" customHeight="1">
      <c r="A10" s="389"/>
      <c r="B10" s="426" t="s">
        <v>200</v>
      </c>
      <c r="C10" s="424" t="s">
        <v>185</v>
      </c>
      <c r="D10" s="420">
        <v>801</v>
      </c>
      <c r="E10" s="422">
        <v>80101</v>
      </c>
      <c r="F10" s="11">
        <v>4210</v>
      </c>
      <c r="G10" s="23" t="s">
        <v>40</v>
      </c>
      <c r="H10" s="126">
        <v>9347.1</v>
      </c>
    </row>
    <row r="11" spans="1:8" s="1" customFormat="1" ht="23.25" customHeight="1">
      <c r="A11" s="390"/>
      <c r="B11" s="425"/>
      <c r="C11" s="425"/>
      <c r="D11" s="421"/>
      <c r="E11" s="423"/>
      <c r="F11" s="11">
        <v>4300</v>
      </c>
      <c r="G11" s="23" t="s">
        <v>40</v>
      </c>
      <c r="H11" s="126">
        <v>447.4</v>
      </c>
    </row>
    <row r="12" spans="1:8" s="1" customFormat="1" ht="38.25" customHeight="1">
      <c r="A12" s="389"/>
      <c r="B12" s="426" t="s">
        <v>168</v>
      </c>
      <c r="C12" s="424" t="s">
        <v>185</v>
      </c>
      <c r="D12" s="420">
        <v>921</v>
      </c>
      <c r="E12" s="420">
        <v>92195</v>
      </c>
      <c r="F12" s="11">
        <v>4300</v>
      </c>
      <c r="G12" s="23" t="s">
        <v>40</v>
      </c>
      <c r="H12" s="126">
        <v>800</v>
      </c>
    </row>
    <row r="13" spans="1:8" s="1" customFormat="1" ht="25.5" customHeight="1">
      <c r="A13" s="390"/>
      <c r="B13" s="425"/>
      <c r="C13" s="425"/>
      <c r="D13" s="421"/>
      <c r="E13" s="421"/>
      <c r="F13" s="302">
        <v>4210</v>
      </c>
      <c r="G13" s="23" t="s">
        <v>40</v>
      </c>
      <c r="H13" s="126">
        <v>3200</v>
      </c>
    </row>
    <row r="14" spans="1:8" s="61" customFormat="1" ht="12.75" customHeight="1">
      <c r="A14" s="413" t="s">
        <v>33</v>
      </c>
      <c r="B14" s="414"/>
      <c r="C14" s="414"/>
      <c r="D14" s="414"/>
      <c r="E14" s="414"/>
      <c r="F14" s="414"/>
      <c r="G14" s="415"/>
      <c r="H14" s="151">
        <f>SUM(H7:H13)</f>
        <v>23909.5</v>
      </c>
    </row>
    <row r="15" spans="1:8" s="61" customFormat="1" ht="16.5" customHeight="1">
      <c r="A15" s="58">
        <v>2</v>
      </c>
      <c r="B15" s="40" t="s">
        <v>171</v>
      </c>
      <c r="C15" s="40"/>
      <c r="D15" s="59"/>
      <c r="E15" s="59"/>
      <c r="F15" s="59"/>
      <c r="G15" s="60"/>
      <c r="H15" s="151"/>
    </row>
    <row r="16" spans="1:8" s="61" customFormat="1" ht="14.25" customHeight="1">
      <c r="A16" s="399"/>
      <c r="B16" s="403" t="s">
        <v>201</v>
      </c>
      <c r="C16" s="393" t="s">
        <v>6</v>
      </c>
      <c r="D16" s="389">
        <v>921</v>
      </c>
      <c r="E16" s="389">
        <v>92195</v>
      </c>
      <c r="F16" s="254">
        <v>4170</v>
      </c>
      <c r="G16" s="396" t="s">
        <v>40</v>
      </c>
      <c r="H16" s="263">
        <v>1755</v>
      </c>
    </row>
    <row r="17" spans="1:8" s="1" customFormat="1" ht="16.5" customHeight="1">
      <c r="A17" s="400"/>
      <c r="B17" s="404"/>
      <c r="C17" s="402"/>
      <c r="D17" s="395"/>
      <c r="E17" s="395"/>
      <c r="F17" s="11">
        <v>4210</v>
      </c>
      <c r="G17" s="397"/>
      <c r="H17" s="126">
        <v>12129.5</v>
      </c>
    </row>
    <row r="18" spans="1:8" s="1" customFormat="1" ht="16.5" customHeight="1">
      <c r="A18" s="401"/>
      <c r="B18" s="405"/>
      <c r="C18" s="394"/>
      <c r="D18" s="390"/>
      <c r="E18" s="390"/>
      <c r="F18" s="11">
        <v>4300</v>
      </c>
      <c r="G18" s="398"/>
      <c r="H18" s="126">
        <v>25</v>
      </c>
    </row>
    <row r="19" spans="1:8" s="1" customFormat="1" ht="16.5" customHeight="1">
      <c r="A19" s="399"/>
      <c r="B19" s="403" t="s">
        <v>172</v>
      </c>
      <c r="C19" s="393" t="s">
        <v>6</v>
      </c>
      <c r="D19" s="389">
        <v>921</v>
      </c>
      <c r="E19" s="389">
        <v>92195</v>
      </c>
      <c r="F19" s="11">
        <v>4170</v>
      </c>
      <c r="G19" s="396" t="s">
        <v>40</v>
      </c>
      <c r="H19" s="126">
        <v>1755</v>
      </c>
    </row>
    <row r="20" spans="1:8" s="1" customFormat="1" ht="15" customHeight="1">
      <c r="A20" s="400"/>
      <c r="B20" s="404"/>
      <c r="C20" s="402"/>
      <c r="D20" s="395"/>
      <c r="E20" s="395"/>
      <c r="F20" s="11">
        <v>4210</v>
      </c>
      <c r="G20" s="397"/>
      <c r="H20" s="126">
        <v>5975</v>
      </c>
    </row>
    <row r="21" spans="1:8" s="1" customFormat="1" ht="13.5" customHeight="1">
      <c r="A21" s="401"/>
      <c r="B21" s="405"/>
      <c r="C21" s="394"/>
      <c r="D21" s="390"/>
      <c r="E21" s="390"/>
      <c r="F21" s="48">
        <v>4300</v>
      </c>
      <c r="G21" s="398"/>
      <c r="H21" s="126">
        <v>2270</v>
      </c>
    </row>
    <row r="22" spans="1:8" s="61" customFormat="1" ht="15" customHeight="1">
      <c r="A22" s="413" t="s">
        <v>33</v>
      </c>
      <c r="B22" s="414"/>
      <c r="C22" s="414"/>
      <c r="D22" s="414"/>
      <c r="E22" s="414"/>
      <c r="F22" s="414"/>
      <c r="G22" s="415"/>
      <c r="H22" s="151">
        <f>SUM(H16:H21)</f>
        <v>23909.5</v>
      </c>
    </row>
    <row r="23" spans="1:8" s="61" customFormat="1" ht="15.75" customHeight="1">
      <c r="A23" s="58">
        <v>3</v>
      </c>
      <c r="B23" s="40" t="s">
        <v>173</v>
      </c>
      <c r="C23" s="40"/>
      <c r="D23" s="59"/>
      <c r="E23" s="59"/>
      <c r="F23" s="59"/>
      <c r="G23" s="60"/>
      <c r="H23" s="151"/>
    </row>
    <row r="24" spans="1:8" s="237" customFormat="1" ht="14.25" customHeight="1">
      <c r="A24" s="380"/>
      <c r="B24" s="403" t="s">
        <v>174</v>
      </c>
      <c r="C24" s="393" t="s">
        <v>6</v>
      </c>
      <c r="D24" s="389">
        <v>900</v>
      </c>
      <c r="E24" s="389">
        <v>90095</v>
      </c>
      <c r="F24" s="11">
        <v>4110</v>
      </c>
      <c r="G24" s="396" t="s">
        <v>40</v>
      </c>
      <c r="H24" s="126">
        <v>313.5</v>
      </c>
    </row>
    <row r="25" spans="1:8" s="237" customFormat="1" ht="14.25" customHeight="1">
      <c r="A25" s="416"/>
      <c r="B25" s="404"/>
      <c r="C25" s="402"/>
      <c r="D25" s="395"/>
      <c r="E25" s="395"/>
      <c r="F25" s="48">
        <v>4170</v>
      </c>
      <c r="G25" s="397"/>
      <c r="H25" s="126">
        <v>1833</v>
      </c>
    </row>
    <row r="26" spans="1:8" s="237" customFormat="1" ht="13.5" customHeight="1">
      <c r="A26" s="417"/>
      <c r="B26" s="405"/>
      <c r="C26" s="394"/>
      <c r="D26" s="390"/>
      <c r="E26" s="390"/>
      <c r="F26" s="48">
        <v>4210</v>
      </c>
      <c r="G26" s="398"/>
      <c r="H26" s="126">
        <v>2763</v>
      </c>
    </row>
    <row r="27" spans="1:8" s="237" customFormat="1" ht="18" customHeight="1">
      <c r="A27" s="380"/>
      <c r="B27" s="403" t="s">
        <v>202</v>
      </c>
      <c r="C27" s="393" t="s">
        <v>6</v>
      </c>
      <c r="D27" s="389">
        <v>921</v>
      </c>
      <c r="E27" s="389">
        <v>92195</v>
      </c>
      <c r="F27" s="11">
        <v>4210</v>
      </c>
      <c r="G27" s="396" t="s">
        <v>40</v>
      </c>
      <c r="H27" s="126">
        <v>5674</v>
      </c>
    </row>
    <row r="28" spans="1:8" s="237" customFormat="1" ht="14.25" customHeight="1">
      <c r="A28" s="417"/>
      <c r="B28" s="405"/>
      <c r="C28" s="394"/>
      <c r="D28" s="390"/>
      <c r="E28" s="390"/>
      <c r="F28" s="11">
        <v>4300</v>
      </c>
      <c r="G28" s="398"/>
      <c r="H28" s="126">
        <v>3326</v>
      </c>
    </row>
    <row r="29" spans="1:8" s="237" customFormat="1" ht="12.75" customHeight="1">
      <c r="A29" s="380"/>
      <c r="B29" s="403" t="s">
        <v>175</v>
      </c>
      <c r="C29" s="393" t="s">
        <v>6</v>
      </c>
      <c r="D29" s="389">
        <v>926</v>
      </c>
      <c r="E29" s="389">
        <v>92695</v>
      </c>
      <c r="F29" s="11">
        <v>4110</v>
      </c>
      <c r="G29" s="396" t="s">
        <v>40</v>
      </c>
      <c r="H29" s="126">
        <v>847</v>
      </c>
    </row>
    <row r="30" spans="1:8" s="237" customFormat="1" ht="17.25" customHeight="1">
      <c r="A30" s="416"/>
      <c r="B30" s="404"/>
      <c r="C30" s="402"/>
      <c r="D30" s="395"/>
      <c r="E30" s="395"/>
      <c r="F30" s="48">
        <v>4170</v>
      </c>
      <c r="G30" s="397"/>
      <c r="H30" s="126">
        <v>4952</v>
      </c>
    </row>
    <row r="31" spans="1:8" s="237" customFormat="1" ht="15" customHeight="1">
      <c r="A31" s="417"/>
      <c r="B31" s="405"/>
      <c r="C31" s="394"/>
      <c r="D31" s="390"/>
      <c r="E31" s="390"/>
      <c r="F31" s="48">
        <v>4210</v>
      </c>
      <c r="G31" s="398"/>
      <c r="H31" s="126">
        <v>4201</v>
      </c>
    </row>
    <row r="32" spans="1:8" s="61" customFormat="1" ht="18" customHeight="1">
      <c r="A32" s="413" t="s">
        <v>33</v>
      </c>
      <c r="B32" s="414"/>
      <c r="C32" s="414"/>
      <c r="D32" s="414"/>
      <c r="E32" s="414"/>
      <c r="F32" s="414"/>
      <c r="G32" s="415"/>
      <c r="H32" s="151">
        <f>SUM(H24:H31)</f>
        <v>23909.5</v>
      </c>
    </row>
    <row r="33" spans="1:11" s="61" customFormat="1" ht="19.5" customHeight="1">
      <c r="A33" s="58">
        <v>4</v>
      </c>
      <c r="B33" s="40" t="s">
        <v>38</v>
      </c>
      <c r="C33" s="40"/>
      <c r="D33" s="59"/>
      <c r="E33" s="59"/>
      <c r="F33" s="59"/>
      <c r="G33" s="60"/>
      <c r="H33" s="151"/>
      <c r="K33" s="1"/>
    </row>
    <row r="34" spans="1:8" s="1" customFormat="1" ht="13.5" customHeight="1">
      <c r="A34" s="380"/>
      <c r="B34" s="403" t="s">
        <v>130</v>
      </c>
      <c r="C34" s="393" t="s">
        <v>6</v>
      </c>
      <c r="D34" s="389">
        <v>900</v>
      </c>
      <c r="E34" s="389">
        <v>90095</v>
      </c>
      <c r="F34" s="11">
        <v>4210</v>
      </c>
      <c r="G34" s="396" t="s">
        <v>40</v>
      </c>
      <c r="H34" s="126">
        <v>2000</v>
      </c>
    </row>
    <row r="35" spans="1:8" s="1" customFormat="1" ht="12.75" customHeight="1">
      <c r="A35" s="417"/>
      <c r="B35" s="405"/>
      <c r="C35" s="394"/>
      <c r="D35" s="390"/>
      <c r="E35" s="390"/>
      <c r="F35" s="11">
        <v>4300</v>
      </c>
      <c r="G35" s="398"/>
      <c r="H35" s="126">
        <v>463</v>
      </c>
    </row>
    <row r="36" spans="1:8" s="1" customFormat="1" ht="26.25" customHeight="1">
      <c r="A36" s="48"/>
      <c r="B36" s="90" t="s">
        <v>251</v>
      </c>
      <c r="C36" s="37" t="s">
        <v>6</v>
      </c>
      <c r="D36" s="11">
        <v>900</v>
      </c>
      <c r="E36" s="11">
        <v>90095</v>
      </c>
      <c r="F36" s="11">
        <v>4210</v>
      </c>
      <c r="G36" s="23" t="s">
        <v>40</v>
      </c>
      <c r="H36" s="126">
        <v>2000</v>
      </c>
    </row>
    <row r="37" spans="1:8" s="237" customFormat="1" ht="17.25" customHeight="1">
      <c r="A37" s="406"/>
      <c r="B37" s="408" t="s">
        <v>266</v>
      </c>
      <c r="C37" s="393" t="s">
        <v>198</v>
      </c>
      <c r="D37" s="389">
        <v>926</v>
      </c>
      <c r="E37" s="389">
        <v>92695</v>
      </c>
      <c r="F37" s="11">
        <v>4210</v>
      </c>
      <c r="G37" s="412" t="s">
        <v>40</v>
      </c>
      <c r="H37" s="126">
        <v>2350</v>
      </c>
    </row>
    <row r="38" spans="1:8" s="237" customFormat="1" ht="14.25" customHeight="1">
      <c r="A38" s="406"/>
      <c r="B38" s="408"/>
      <c r="C38" s="402"/>
      <c r="D38" s="395"/>
      <c r="E38" s="395"/>
      <c r="F38" s="11">
        <v>4300</v>
      </c>
      <c r="G38" s="412"/>
      <c r="H38" s="126">
        <v>397</v>
      </c>
    </row>
    <row r="39" spans="1:8" s="237" customFormat="1" ht="15.75" customHeight="1">
      <c r="A39" s="407"/>
      <c r="B39" s="409"/>
      <c r="C39" s="410"/>
      <c r="D39" s="411"/>
      <c r="E39" s="390"/>
      <c r="F39" s="11">
        <v>6060</v>
      </c>
      <c r="G39" s="23" t="s">
        <v>264</v>
      </c>
      <c r="H39" s="126">
        <v>4553</v>
      </c>
    </row>
    <row r="40" spans="1:8" s="61" customFormat="1" ht="16.5" customHeight="1">
      <c r="A40" s="413" t="s">
        <v>33</v>
      </c>
      <c r="B40" s="414"/>
      <c r="C40" s="414"/>
      <c r="D40" s="414"/>
      <c r="E40" s="414"/>
      <c r="F40" s="414"/>
      <c r="G40" s="415"/>
      <c r="H40" s="151">
        <f>SUM(H34:H39)</f>
        <v>11763</v>
      </c>
    </row>
    <row r="41" spans="1:8" s="61" customFormat="1" ht="22.5" customHeight="1">
      <c r="A41" s="58">
        <v>5</v>
      </c>
      <c r="B41" s="40" t="s">
        <v>141</v>
      </c>
      <c r="C41" s="40"/>
      <c r="D41" s="59"/>
      <c r="E41" s="59"/>
      <c r="F41" s="59"/>
      <c r="G41" s="60"/>
      <c r="H41" s="151"/>
    </row>
    <row r="42" spans="1:8" s="1" customFormat="1" ht="41.25" customHeight="1">
      <c r="A42" s="48"/>
      <c r="B42" s="90" t="s">
        <v>132</v>
      </c>
      <c r="C42" s="37" t="s">
        <v>6</v>
      </c>
      <c r="D42" s="11">
        <v>900</v>
      </c>
      <c r="E42" s="11">
        <v>90095</v>
      </c>
      <c r="F42" s="11">
        <v>4210</v>
      </c>
      <c r="G42" s="23" t="s">
        <v>40</v>
      </c>
      <c r="H42" s="126">
        <v>6469</v>
      </c>
    </row>
    <row r="43" spans="1:8" s="1" customFormat="1" ht="18" customHeight="1">
      <c r="A43" s="389"/>
      <c r="B43" s="382" t="s">
        <v>203</v>
      </c>
      <c r="C43" s="384" t="s">
        <v>6</v>
      </c>
      <c r="D43" s="385">
        <v>921</v>
      </c>
      <c r="E43" s="385">
        <v>92195</v>
      </c>
      <c r="F43" s="11">
        <v>4210</v>
      </c>
      <c r="G43" s="23" t="s">
        <v>40</v>
      </c>
      <c r="H43" s="126">
        <v>6600</v>
      </c>
    </row>
    <row r="44" spans="1:8" s="1" customFormat="1" ht="14.25" customHeight="1">
      <c r="A44" s="390"/>
      <c r="B44" s="386"/>
      <c r="C44" s="387"/>
      <c r="D44" s="388"/>
      <c r="E44" s="388"/>
      <c r="F44" s="11">
        <v>4300</v>
      </c>
      <c r="G44" s="23" t="s">
        <v>40</v>
      </c>
      <c r="H44" s="126">
        <v>2400</v>
      </c>
    </row>
    <row r="45" spans="1:8" s="61" customFormat="1" ht="17.25" customHeight="1">
      <c r="A45" s="413" t="s">
        <v>33</v>
      </c>
      <c r="B45" s="414"/>
      <c r="C45" s="414"/>
      <c r="D45" s="414"/>
      <c r="E45" s="414"/>
      <c r="F45" s="414"/>
      <c r="G45" s="415"/>
      <c r="H45" s="151">
        <f>SUM(H42:H44)</f>
        <v>15469</v>
      </c>
    </row>
    <row r="46" spans="1:8" s="61" customFormat="1" ht="18.75" customHeight="1">
      <c r="A46" s="58">
        <v>6</v>
      </c>
      <c r="B46" s="40" t="s">
        <v>37</v>
      </c>
      <c r="C46" s="40"/>
      <c r="D46" s="59"/>
      <c r="E46" s="59"/>
      <c r="F46" s="59"/>
      <c r="G46" s="60"/>
      <c r="H46" s="151"/>
    </row>
    <row r="47" spans="1:8" s="1" customFormat="1" ht="17.25" customHeight="1">
      <c r="A47" s="380"/>
      <c r="B47" s="403" t="s">
        <v>177</v>
      </c>
      <c r="C47" s="393" t="s">
        <v>330</v>
      </c>
      <c r="D47" s="389">
        <v>801</v>
      </c>
      <c r="E47" s="389">
        <v>80101</v>
      </c>
      <c r="F47" s="11">
        <v>4210</v>
      </c>
      <c r="G47" s="396" t="s">
        <v>40</v>
      </c>
      <c r="H47" s="126">
        <v>10500</v>
      </c>
    </row>
    <row r="48" spans="1:8" s="1" customFormat="1" ht="33" customHeight="1">
      <c r="A48" s="417"/>
      <c r="B48" s="405"/>
      <c r="C48" s="394"/>
      <c r="D48" s="390"/>
      <c r="E48" s="390"/>
      <c r="F48" s="11">
        <v>4300</v>
      </c>
      <c r="G48" s="398"/>
      <c r="H48" s="126">
        <v>5900</v>
      </c>
    </row>
    <row r="49" spans="1:8" s="1" customFormat="1" ht="16.5" customHeight="1">
      <c r="A49" s="380"/>
      <c r="B49" s="403" t="s">
        <v>178</v>
      </c>
      <c r="C49" s="393" t="s">
        <v>6</v>
      </c>
      <c r="D49" s="389">
        <v>900</v>
      </c>
      <c r="E49" s="389">
        <v>90095</v>
      </c>
      <c r="F49" s="11">
        <v>4110</v>
      </c>
      <c r="G49" s="396" t="s">
        <v>40</v>
      </c>
      <c r="H49" s="126">
        <v>446</v>
      </c>
    </row>
    <row r="50" spans="1:8" s="1" customFormat="1" ht="17.25" customHeight="1">
      <c r="A50" s="416"/>
      <c r="B50" s="404"/>
      <c r="C50" s="402"/>
      <c r="D50" s="395"/>
      <c r="E50" s="395"/>
      <c r="F50" s="11">
        <v>4170</v>
      </c>
      <c r="G50" s="397"/>
      <c r="H50" s="126">
        <v>2606</v>
      </c>
    </row>
    <row r="51" spans="1:8" s="1" customFormat="1" ht="18.75" customHeight="1">
      <c r="A51" s="417"/>
      <c r="B51" s="405"/>
      <c r="C51" s="394"/>
      <c r="D51" s="390"/>
      <c r="E51" s="390"/>
      <c r="F51" s="11">
        <v>4210</v>
      </c>
      <c r="G51" s="398"/>
      <c r="H51" s="126">
        <v>4457.5</v>
      </c>
    </row>
    <row r="52" spans="1:8" s="61" customFormat="1" ht="15.75" customHeight="1">
      <c r="A52" s="413" t="s">
        <v>33</v>
      </c>
      <c r="B52" s="414"/>
      <c r="C52" s="414"/>
      <c r="D52" s="414"/>
      <c r="E52" s="414"/>
      <c r="F52" s="414"/>
      <c r="G52" s="415"/>
      <c r="H52" s="151">
        <f>SUM(H47:H51)</f>
        <v>23909.5</v>
      </c>
    </row>
    <row r="53" spans="1:8" s="61" customFormat="1" ht="12" customHeight="1">
      <c r="A53" s="58">
        <v>7</v>
      </c>
      <c r="B53" s="40" t="s">
        <v>36</v>
      </c>
      <c r="C53" s="40"/>
      <c r="D53" s="59"/>
      <c r="E53" s="59"/>
      <c r="F53" s="59"/>
      <c r="G53" s="60"/>
      <c r="H53" s="151"/>
    </row>
    <row r="54" spans="1:8" s="1" customFormat="1" ht="13.5" customHeight="1">
      <c r="A54" s="380"/>
      <c r="B54" s="403" t="s">
        <v>180</v>
      </c>
      <c r="C54" s="393" t="s">
        <v>6</v>
      </c>
      <c r="D54" s="389">
        <v>600</v>
      </c>
      <c r="E54" s="389">
        <v>60016</v>
      </c>
      <c r="F54" s="11">
        <v>4210</v>
      </c>
      <c r="G54" s="396" t="s">
        <v>40</v>
      </c>
      <c r="H54" s="126">
        <v>1000</v>
      </c>
    </row>
    <row r="55" spans="1:8" s="1" customFormat="1" ht="12" customHeight="1">
      <c r="A55" s="417"/>
      <c r="B55" s="405"/>
      <c r="C55" s="394"/>
      <c r="D55" s="390"/>
      <c r="E55" s="390"/>
      <c r="F55" s="11">
        <v>4300</v>
      </c>
      <c r="G55" s="398"/>
      <c r="H55" s="126">
        <v>1500</v>
      </c>
    </row>
    <row r="56" spans="1:8" s="1" customFormat="1" ht="17.25" customHeight="1">
      <c r="A56" s="48"/>
      <c r="B56" s="90" t="s">
        <v>179</v>
      </c>
      <c r="C56" s="37" t="s">
        <v>6</v>
      </c>
      <c r="D56" s="11">
        <v>900</v>
      </c>
      <c r="E56" s="11">
        <v>90095</v>
      </c>
      <c r="F56" s="11">
        <v>4210</v>
      </c>
      <c r="G56" s="23" t="s">
        <v>40</v>
      </c>
      <c r="H56" s="126">
        <v>4524</v>
      </c>
    </row>
    <row r="57" spans="1:8" s="1" customFormat="1" ht="14.25" customHeight="1">
      <c r="A57" s="389"/>
      <c r="B57" s="382" t="s">
        <v>181</v>
      </c>
      <c r="C57" s="384" t="s">
        <v>205</v>
      </c>
      <c r="D57" s="385">
        <v>921</v>
      </c>
      <c r="E57" s="385">
        <v>92195</v>
      </c>
      <c r="F57" s="11">
        <v>4300</v>
      </c>
      <c r="G57" s="23" t="s">
        <v>40</v>
      </c>
      <c r="H57" s="126">
        <v>800</v>
      </c>
    </row>
    <row r="58" spans="1:8" s="1" customFormat="1" ht="24" customHeight="1">
      <c r="A58" s="390"/>
      <c r="B58" s="386"/>
      <c r="C58" s="387"/>
      <c r="D58" s="388"/>
      <c r="E58" s="388"/>
      <c r="F58" s="11">
        <v>4210</v>
      </c>
      <c r="G58" s="23" t="s">
        <v>40</v>
      </c>
      <c r="H58" s="126">
        <v>700</v>
      </c>
    </row>
    <row r="59" spans="1:8" s="1" customFormat="1" ht="12.75" customHeight="1">
      <c r="A59" s="48"/>
      <c r="B59" s="90" t="s">
        <v>201</v>
      </c>
      <c r="C59" s="37" t="s">
        <v>6</v>
      </c>
      <c r="D59" s="11">
        <v>921</v>
      </c>
      <c r="E59" s="11">
        <v>92195</v>
      </c>
      <c r="F59" s="11">
        <v>4210</v>
      </c>
      <c r="G59" s="23" t="s">
        <v>40</v>
      </c>
      <c r="H59" s="126">
        <v>2000</v>
      </c>
    </row>
    <row r="60" spans="1:8" s="1" customFormat="1" ht="41.25" customHeight="1">
      <c r="A60" s="48"/>
      <c r="B60" s="90" t="s">
        <v>204</v>
      </c>
      <c r="C60" s="37" t="s">
        <v>205</v>
      </c>
      <c r="D60" s="11">
        <v>801</v>
      </c>
      <c r="E60" s="11">
        <v>80101</v>
      </c>
      <c r="F60" s="11">
        <v>4240</v>
      </c>
      <c r="G60" s="23" t="s">
        <v>40</v>
      </c>
      <c r="H60" s="126">
        <v>1000</v>
      </c>
    </row>
    <row r="61" spans="1:8" s="61" customFormat="1" ht="18" customHeight="1">
      <c r="A61" s="413" t="s">
        <v>33</v>
      </c>
      <c r="B61" s="414"/>
      <c r="C61" s="414"/>
      <c r="D61" s="414"/>
      <c r="E61" s="414"/>
      <c r="F61" s="414"/>
      <c r="G61" s="415"/>
      <c r="H61" s="151">
        <f>SUM(H54:H60)</f>
        <v>11524</v>
      </c>
    </row>
    <row r="62" spans="1:8" s="61" customFormat="1" ht="17.25" customHeight="1">
      <c r="A62" s="58">
        <v>8</v>
      </c>
      <c r="B62" s="40" t="s">
        <v>35</v>
      </c>
      <c r="C62" s="40"/>
      <c r="D62" s="59"/>
      <c r="E62" s="59"/>
      <c r="F62" s="59"/>
      <c r="G62" s="60"/>
      <c r="H62" s="151"/>
    </row>
    <row r="63" spans="1:8" s="1" customFormat="1" ht="12.75" customHeight="1">
      <c r="A63" s="380"/>
      <c r="B63" s="391" t="s">
        <v>182</v>
      </c>
      <c r="C63" s="393" t="s">
        <v>6</v>
      </c>
      <c r="D63" s="389">
        <v>600</v>
      </c>
      <c r="E63" s="389">
        <v>60016</v>
      </c>
      <c r="F63" s="11">
        <v>4210</v>
      </c>
      <c r="G63" s="396" t="s">
        <v>40</v>
      </c>
      <c r="H63" s="126">
        <v>1000</v>
      </c>
    </row>
    <row r="64" spans="1:8" s="1" customFormat="1" ht="12.75" customHeight="1">
      <c r="A64" s="417"/>
      <c r="B64" s="392"/>
      <c r="C64" s="394"/>
      <c r="D64" s="390"/>
      <c r="E64" s="390"/>
      <c r="F64" s="11">
        <v>4300</v>
      </c>
      <c r="G64" s="398"/>
      <c r="H64" s="126">
        <v>1000</v>
      </c>
    </row>
    <row r="65" spans="1:8" s="1" customFormat="1" ht="53.25" customHeight="1">
      <c r="A65" s="48"/>
      <c r="B65" s="89" t="s">
        <v>206</v>
      </c>
      <c r="C65" s="37" t="s">
        <v>328</v>
      </c>
      <c r="D65" s="11">
        <v>921</v>
      </c>
      <c r="E65" s="11">
        <v>92195</v>
      </c>
      <c r="F65" s="11">
        <v>4210</v>
      </c>
      <c r="G65" s="23" t="s">
        <v>40</v>
      </c>
      <c r="H65" s="126">
        <v>2200</v>
      </c>
    </row>
    <row r="66" spans="1:8" s="1" customFormat="1" ht="31.5" customHeight="1">
      <c r="A66" s="380"/>
      <c r="B66" s="391" t="s">
        <v>207</v>
      </c>
      <c r="C66" s="393" t="s">
        <v>329</v>
      </c>
      <c r="D66" s="389">
        <v>921</v>
      </c>
      <c r="E66" s="389">
        <v>92195</v>
      </c>
      <c r="F66" s="11">
        <v>4210</v>
      </c>
      <c r="G66" s="23" t="s">
        <v>40</v>
      </c>
      <c r="H66" s="126">
        <v>500</v>
      </c>
    </row>
    <row r="67" spans="1:8" s="1" customFormat="1" ht="31.5" customHeight="1">
      <c r="A67" s="417"/>
      <c r="B67" s="392"/>
      <c r="C67" s="394"/>
      <c r="D67" s="390"/>
      <c r="E67" s="390"/>
      <c r="F67" s="11">
        <v>4300</v>
      </c>
      <c r="G67" s="23" t="s">
        <v>40</v>
      </c>
      <c r="H67" s="126">
        <v>3400</v>
      </c>
    </row>
    <row r="68" spans="1:8" s="1" customFormat="1" ht="15.75" customHeight="1">
      <c r="A68" s="380"/>
      <c r="B68" s="382" t="s">
        <v>220</v>
      </c>
      <c r="C68" s="384" t="s">
        <v>329</v>
      </c>
      <c r="D68" s="385">
        <v>921</v>
      </c>
      <c r="E68" s="385">
        <v>92195</v>
      </c>
      <c r="F68" s="11">
        <v>4210</v>
      </c>
      <c r="G68" s="23" t="s">
        <v>40</v>
      </c>
      <c r="H68" s="126">
        <v>3549</v>
      </c>
    </row>
    <row r="69" spans="1:8" s="1" customFormat="1" ht="53.25" customHeight="1">
      <c r="A69" s="381"/>
      <c r="B69" s="383"/>
      <c r="C69" s="383"/>
      <c r="D69" s="381"/>
      <c r="E69" s="381"/>
      <c r="F69" s="11">
        <v>6060</v>
      </c>
      <c r="G69" s="23" t="s">
        <v>264</v>
      </c>
      <c r="H69" s="126">
        <v>8000</v>
      </c>
    </row>
    <row r="70" spans="1:8" s="1" customFormat="1" ht="28.5" customHeight="1">
      <c r="A70" s="48"/>
      <c r="B70" s="90" t="s">
        <v>208</v>
      </c>
      <c r="C70" s="37" t="s">
        <v>6</v>
      </c>
      <c r="D70" s="11">
        <v>921</v>
      </c>
      <c r="E70" s="11">
        <v>92195</v>
      </c>
      <c r="F70" s="11">
        <v>4300</v>
      </c>
      <c r="G70" s="23" t="s">
        <v>40</v>
      </c>
      <c r="H70" s="126">
        <v>3400</v>
      </c>
    </row>
    <row r="71" spans="1:8" s="61" customFormat="1" ht="15" customHeight="1">
      <c r="A71" s="413" t="s">
        <v>33</v>
      </c>
      <c r="B71" s="414"/>
      <c r="C71" s="414"/>
      <c r="D71" s="414"/>
      <c r="E71" s="414"/>
      <c r="F71" s="414"/>
      <c r="G71" s="415"/>
      <c r="H71" s="151">
        <f>SUM(H63:H70)</f>
        <v>23049</v>
      </c>
    </row>
    <row r="72" spans="1:8" s="61" customFormat="1" ht="20.25" customHeight="1">
      <c r="A72" s="58">
        <v>9</v>
      </c>
      <c r="B72" s="40" t="s">
        <v>34</v>
      </c>
      <c r="C72" s="40"/>
      <c r="D72" s="59"/>
      <c r="E72" s="59"/>
      <c r="F72" s="59"/>
      <c r="G72" s="60"/>
      <c r="H72" s="151"/>
    </row>
    <row r="73" spans="1:8" s="1" customFormat="1" ht="26.25" customHeight="1">
      <c r="A73" s="48"/>
      <c r="B73" s="90" t="s">
        <v>183</v>
      </c>
      <c r="C73" s="37" t="s">
        <v>6</v>
      </c>
      <c r="D73" s="11">
        <v>921</v>
      </c>
      <c r="E73" s="11">
        <v>92195</v>
      </c>
      <c r="F73" s="11">
        <v>4210</v>
      </c>
      <c r="G73" s="23" t="s">
        <v>40</v>
      </c>
      <c r="H73" s="126">
        <v>5000</v>
      </c>
    </row>
    <row r="74" spans="1:8" s="1" customFormat="1" ht="21" customHeight="1">
      <c r="A74" s="48"/>
      <c r="B74" s="90" t="s">
        <v>131</v>
      </c>
      <c r="C74" s="37" t="s">
        <v>6</v>
      </c>
      <c r="D74" s="11">
        <v>921</v>
      </c>
      <c r="E74" s="11">
        <v>92109</v>
      </c>
      <c r="F74" s="11">
        <v>4210</v>
      </c>
      <c r="G74" s="23" t="s">
        <v>40</v>
      </c>
      <c r="H74" s="126">
        <v>4000</v>
      </c>
    </row>
    <row r="75" spans="1:8" s="1" customFormat="1" ht="27.75" customHeight="1">
      <c r="A75" s="51"/>
      <c r="B75" s="148" t="s">
        <v>184</v>
      </c>
      <c r="C75" s="147" t="s">
        <v>6</v>
      </c>
      <c r="D75" s="25">
        <v>926</v>
      </c>
      <c r="E75" s="25">
        <v>92695</v>
      </c>
      <c r="F75" s="11">
        <v>4210</v>
      </c>
      <c r="G75" s="102" t="s">
        <v>40</v>
      </c>
      <c r="H75" s="155">
        <v>3026</v>
      </c>
    </row>
    <row r="76" spans="1:8" s="61" customFormat="1" ht="18.75" customHeight="1">
      <c r="A76" s="413" t="s">
        <v>33</v>
      </c>
      <c r="B76" s="414"/>
      <c r="C76" s="414"/>
      <c r="D76" s="414"/>
      <c r="E76" s="414"/>
      <c r="F76" s="414"/>
      <c r="G76" s="415"/>
      <c r="H76" s="151">
        <f>SUM(H73:H75)</f>
        <v>12026</v>
      </c>
    </row>
    <row r="77" spans="1:8" s="21" customFormat="1" ht="21" customHeight="1">
      <c r="A77" s="364" t="s">
        <v>92</v>
      </c>
      <c r="B77" s="365"/>
      <c r="C77" s="49"/>
      <c r="D77" s="49"/>
      <c r="E77" s="49"/>
      <c r="F77" s="49"/>
      <c r="G77" s="36"/>
      <c r="H77" s="152">
        <f>SUM(H14,H22,H32,H40,H45,H52,H61,H71,H76)</f>
        <v>169469</v>
      </c>
    </row>
  </sheetData>
  <sheetProtection/>
  <mergeCells count="108">
    <mergeCell ref="A57:A58"/>
    <mergeCell ref="A12:A13"/>
    <mergeCell ref="A10:A11"/>
    <mergeCell ref="B57:B58"/>
    <mergeCell ref="B10:B11"/>
    <mergeCell ref="B12:B13"/>
    <mergeCell ref="A54:A55"/>
    <mergeCell ref="B54:B55"/>
    <mergeCell ref="B34:B35"/>
    <mergeCell ref="A43:A44"/>
    <mergeCell ref="C57:C58"/>
    <mergeCell ref="D57:D58"/>
    <mergeCell ref="E57:E58"/>
    <mergeCell ref="D10:D11"/>
    <mergeCell ref="E10:E11"/>
    <mergeCell ref="C10:C11"/>
    <mergeCell ref="C12:C13"/>
    <mergeCell ref="D12:D13"/>
    <mergeCell ref="E12:E13"/>
    <mergeCell ref="C54:C55"/>
    <mergeCell ref="G1:H1"/>
    <mergeCell ref="A27:A28"/>
    <mergeCell ref="A66:A67"/>
    <mergeCell ref="E66:E67"/>
    <mergeCell ref="D66:D67"/>
    <mergeCell ref="C66:C67"/>
    <mergeCell ref="B66:B67"/>
    <mergeCell ref="E63:E64"/>
    <mergeCell ref="G63:G64"/>
    <mergeCell ref="A63:A64"/>
    <mergeCell ref="G47:G48"/>
    <mergeCell ref="E54:E55"/>
    <mergeCell ref="G54:G55"/>
    <mergeCell ref="E49:E51"/>
    <mergeCell ref="G49:G51"/>
    <mergeCell ref="E47:E48"/>
    <mergeCell ref="A47:A48"/>
    <mergeCell ref="B47:B48"/>
    <mergeCell ref="C47:C48"/>
    <mergeCell ref="D47:D48"/>
    <mergeCell ref="G29:G31"/>
    <mergeCell ref="E24:E26"/>
    <mergeCell ref="E29:E31"/>
    <mergeCell ref="A40:G40"/>
    <mergeCell ref="D29:D31"/>
    <mergeCell ref="G24:G26"/>
    <mergeCell ref="A29:A31"/>
    <mergeCell ref="B29:B31"/>
    <mergeCell ref="C29:C31"/>
    <mergeCell ref="A24:A26"/>
    <mergeCell ref="A2:H2"/>
    <mergeCell ref="A14:G14"/>
    <mergeCell ref="D34:D35"/>
    <mergeCell ref="E34:E35"/>
    <mergeCell ref="G34:G35"/>
    <mergeCell ref="A34:A35"/>
    <mergeCell ref="A32:G32"/>
    <mergeCell ref="B27:B28"/>
    <mergeCell ref="A22:G22"/>
    <mergeCell ref="B24:B26"/>
    <mergeCell ref="G37:G38"/>
    <mergeCell ref="A76:G76"/>
    <mergeCell ref="A77:B77"/>
    <mergeCell ref="A45:G45"/>
    <mergeCell ref="A52:G52"/>
    <mergeCell ref="A61:G61"/>
    <mergeCell ref="A71:G71"/>
    <mergeCell ref="A49:A51"/>
    <mergeCell ref="B49:B51"/>
    <mergeCell ref="C49:C51"/>
    <mergeCell ref="E37:E39"/>
    <mergeCell ref="A37:A39"/>
    <mergeCell ref="B37:B39"/>
    <mergeCell ref="C37:C39"/>
    <mergeCell ref="D37:D39"/>
    <mergeCell ref="C34:C35"/>
    <mergeCell ref="G27:G28"/>
    <mergeCell ref="B16:B18"/>
    <mergeCell ref="G16:G18"/>
    <mergeCell ref="D27:D28"/>
    <mergeCell ref="E27:E28"/>
    <mergeCell ref="C27:C28"/>
    <mergeCell ref="C24:C26"/>
    <mergeCell ref="D24:D26"/>
    <mergeCell ref="E19:E21"/>
    <mergeCell ref="G19:G21"/>
    <mergeCell ref="A16:A18"/>
    <mergeCell ref="C16:C18"/>
    <mergeCell ref="D16:D18"/>
    <mergeCell ref="E16:E18"/>
    <mergeCell ref="A19:A21"/>
    <mergeCell ref="B19:B21"/>
    <mergeCell ref="C19:C21"/>
    <mergeCell ref="D19:D21"/>
    <mergeCell ref="E68:E69"/>
    <mergeCell ref="B43:B44"/>
    <mergeCell ref="C43:C44"/>
    <mergeCell ref="D43:D44"/>
    <mergeCell ref="E43:E44"/>
    <mergeCell ref="D54:D55"/>
    <mergeCell ref="B63:B64"/>
    <mergeCell ref="C63:C64"/>
    <mergeCell ref="D63:D64"/>
    <mergeCell ref="D49:D51"/>
    <mergeCell ref="A68:A69"/>
    <mergeCell ref="B68:B69"/>
    <mergeCell ref="C68:C69"/>
    <mergeCell ref="D68:D69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9"/>
  <sheetViews>
    <sheetView zoomScale="75" zoomScaleNormal="75" workbookViewId="0" topLeftCell="A46">
      <selection activeCell="I55" sqref="I55"/>
    </sheetView>
  </sheetViews>
  <sheetFormatPr defaultColWidth="9.00390625" defaultRowHeight="12.75"/>
  <cols>
    <col min="1" max="1" width="4.125" style="19" customWidth="1"/>
    <col min="2" max="2" width="56.375" style="19" customWidth="1"/>
    <col min="3" max="3" width="10.00390625" style="19" customWidth="1"/>
    <col min="4" max="4" width="13.625" style="19" customWidth="1"/>
    <col min="5" max="5" width="6.25390625" style="19" customWidth="1"/>
    <col min="6" max="6" width="7.875" style="19" customWidth="1"/>
    <col min="7" max="7" width="34.125" style="19" customWidth="1"/>
    <col min="8" max="8" width="15.75390625" style="53" customWidth="1"/>
    <col min="9" max="9" width="35.00390625" style="53" customWidth="1"/>
    <col min="10" max="16384" width="9.125" style="19" customWidth="1"/>
  </cols>
  <sheetData>
    <row r="1" spans="8:9" s="20" customFormat="1" ht="12">
      <c r="H1" s="52"/>
      <c r="I1" s="20" t="s">
        <v>333</v>
      </c>
    </row>
    <row r="2" spans="8:9" s="20" customFormat="1" ht="12">
      <c r="H2" s="52"/>
      <c r="I2" s="20" t="s">
        <v>334</v>
      </c>
    </row>
    <row r="3" spans="8:9" s="20" customFormat="1" ht="12">
      <c r="H3" s="52"/>
      <c r="I3" s="20" t="s">
        <v>124</v>
      </c>
    </row>
    <row r="4" spans="8:9" s="20" customFormat="1" ht="12">
      <c r="H4" s="52"/>
      <c r="I4" s="20" t="s">
        <v>337</v>
      </c>
    </row>
    <row r="5" spans="1:9" s="57" customFormat="1" ht="25.5" customHeight="1">
      <c r="A5" s="427" t="s">
        <v>193</v>
      </c>
      <c r="B5" s="427"/>
      <c r="C5" s="427"/>
      <c r="D5" s="427"/>
      <c r="E5" s="427"/>
      <c r="F5" s="427"/>
      <c r="G5" s="427"/>
      <c r="H5" s="427"/>
      <c r="I5" s="427"/>
    </row>
    <row r="6" ht="18.75" customHeight="1"/>
    <row r="7" spans="1:9" ht="39.75" customHeight="1">
      <c r="A7" s="429" t="s">
        <v>5</v>
      </c>
      <c r="B7" s="430" t="s">
        <v>8</v>
      </c>
      <c r="C7" s="431" t="s">
        <v>9</v>
      </c>
      <c r="D7" s="432" t="s">
        <v>84</v>
      </c>
      <c r="E7" s="430" t="s">
        <v>49</v>
      </c>
      <c r="F7" s="432" t="s">
        <v>50</v>
      </c>
      <c r="G7" s="430" t="s">
        <v>10</v>
      </c>
      <c r="H7" s="430"/>
      <c r="I7" s="428" t="s">
        <v>194</v>
      </c>
    </row>
    <row r="8" spans="1:9" ht="17.25" customHeight="1">
      <c r="A8" s="429"/>
      <c r="B8" s="430"/>
      <c r="C8" s="431"/>
      <c r="D8" s="433"/>
      <c r="E8" s="430"/>
      <c r="F8" s="433"/>
      <c r="G8" s="295" t="s">
        <v>11</v>
      </c>
      <c r="H8" s="294" t="s">
        <v>12</v>
      </c>
      <c r="I8" s="428"/>
    </row>
    <row r="9" spans="1:9" s="82" customFormat="1" ht="8.25" customHeight="1">
      <c r="A9" s="277">
        <v>1</v>
      </c>
      <c r="B9" s="83">
        <v>2</v>
      </c>
      <c r="C9" s="282">
        <v>3</v>
      </c>
      <c r="D9" s="84">
        <v>4</v>
      </c>
      <c r="E9" s="83">
        <v>5</v>
      </c>
      <c r="F9" s="84">
        <v>6</v>
      </c>
      <c r="G9" s="83">
        <v>7</v>
      </c>
      <c r="H9" s="86">
        <v>8</v>
      </c>
      <c r="I9" s="86">
        <v>9</v>
      </c>
    </row>
    <row r="10" spans="1:9" ht="31.5" customHeight="1">
      <c r="A10" s="278" t="s">
        <v>54</v>
      </c>
      <c r="B10" s="46" t="s">
        <v>28</v>
      </c>
      <c r="C10" s="283" t="s">
        <v>41</v>
      </c>
      <c r="D10" s="62" t="s">
        <v>6</v>
      </c>
      <c r="E10" s="87">
        <v>10</v>
      </c>
      <c r="F10" s="88">
        <v>1010</v>
      </c>
      <c r="G10" s="41" t="s">
        <v>13</v>
      </c>
      <c r="H10" s="85">
        <f>SUM(H11,H17)</f>
        <v>2961837.56</v>
      </c>
      <c r="I10" s="85">
        <f>SUM(I11,I17)</f>
        <v>1620419.78</v>
      </c>
    </row>
    <row r="11" spans="1:9" ht="27" customHeight="1">
      <c r="A11" s="92"/>
      <c r="B11" s="47" t="s">
        <v>271</v>
      </c>
      <c r="C11" s="114"/>
      <c r="D11" s="42"/>
      <c r="E11" s="42"/>
      <c r="F11" s="42"/>
      <c r="G11" s="42" t="s">
        <v>122</v>
      </c>
      <c r="H11" s="54">
        <f>SUM(H12:H14)</f>
        <v>0</v>
      </c>
      <c r="I11" s="54">
        <f>SUM(I12:I14)</f>
        <v>0</v>
      </c>
    </row>
    <row r="12" spans="1:9" ht="25.5" customHeight="1">
      <c r="A12" s="92"/>
      <c r="B12" s="47" t="s">
        <v>270</v>
      </c>
      <c r="C12" s="114"/>
      <c r="D12" s="42"/>
      <c r="E12" s="42"/>
      <c r="F12" s="42"/>
      <c r="G12" s="43" t="s">
        <v>14</v>
      </c>
      <c r="H12" s="54"/>
      <c r="I12" s="54"/>
    </row>
    <row r="13" spans="1:9" ht="11.25" customHeight="1">
      <c r="A13" s="92"/>
      <c r="B13" s="438" t="s">
        <v>42</v>
      </c>
      <c r="C13" s="114"/>
      <c r="D13" s="42"/>
      <c r="E13" s="42"/>
      <c r="F13" s="42"/>
      <c r="G13" s="43" t="s">
        <v>15</v>
      </c>
      <c r="H13" s="54"/>
      <c r="I13" s="54"/>
    </row>
    <row r="14" spans="1:9" ht="24">
      <c r="A14" s="92"/>
      <c r="B14" s="439"/>
      <c r="C14" s="114"/>
      <c r="D14" s="42"/>
      <c r="E14" s="42"/>
      <c r="F14" s="42"/>
      <c r="G14" s="44" t="s">
        <v>16</v>
      </c>
      <c r="H14" s="54"/>
      <c r="I14" s="54"/>
    </row>
    <row r="15" spans="1:9" ht="7.5" customHeight="1">
      <c r="A15" s="92"/>
      <c r="B15" s="439"/>
      <c r="C15" s="114"/>
      <c r="D15" s="42"/>
      <c r="E15" s="42"/>
      <c r="F15" s="42"/>
      <c r="G15" s="80"/>
      <c r="H15" s="54"/>
      <c r="I15" s="54"/>
    </row>
    <row r="16" spans="1:9" ht="9" customHeight="1">
      <c r="A16" s="92"/>
      <c r="B16" s="439"/>
      <c r="C16" s="114"/>
      <c r="D16" s="42"/>
      <c r="E16" s="42"/>
      <c r="F16" s="42"/>
      <c r="G16" s="80"/>
      <c r="H16" s="54"/>
      <c r="I16" s="54"/>
    </row>
    <row r="17" spans="1:9" ht="12.75">
      <c r="A17" s="92"/>
      <c r="B17" s="439"/>
      <c r="C17" s="114"/>
      <c r="D17" s="42"/>
      <c r="E17" s="42"/>
      <c r="F17" s="42"/>
      <c r="G17" s="42" t="s">
        <v>121</v>
      </c>
      <c r="H17" s="54">
        <f>SUM(H18:H20)</f>
        <v>2961837.56</v>
      </c>
      <c r="I17" s="54">
        <f>SUM(I18:I20)</f>
        <v>1620419.78</v>
      </c>
    </row>
    <row r="18" spans="1:9" ht="12.75">
      <c r="A18" s="92"/>
      <c r="B18" s="439"/>
      <c r="C18" s="114"/>
      <c r="D18" s="42"/>
      <c r="E18" s="42"/>
      <c r="F18" s="42"/>
      <c r="G18" s="43" t="s">
        <v>14</v>
      </c>
      <c r="H18" s="54">
        <v>1264038</v>
      </c>
      <c r="I18" s="54">
        <v>719371.22</v>
      </c>
    </row>
    <row r="19" spans="1:9" ht="12.75">
      <c r="A19" s="92"/>
      <c r="B19" s="439"/>
      <c r="C19" s="114"/>
      <c r="D19" s="42"/>
      <c r="E19" s="42"/>
      <c r="F19" s="42"/>
      <c r="G19" s="43" t="s">
        <v>15</v>
      </c>
      <c r="H19" s="54"/>
      <c r="I19" s="54"/>
    </row>
    <row r="20" spans="1:9" ht="24">
      <c r="A20" s="92"/>
      <c r="B20" s="439"/>
      <c r="C20" s="114"/>
      <c r="D20" s="42"/>
      <c r="E20" s="42"/>
      <c r="F20" s="42"/>
      <c r="G20" s="44" t="s">
        <v>16</v>
      </c>
      <c r="H20" s="54">
        <v>1697799.56</v>
      </c>
      <c r="I20" s="54">
        <v>901048.56</v>
      </c>
    </row>
    <row r="21" spans="1:9" ht="24">
      <c r="A21" s="92"/>
      <c r="B21" s="439"/>
      <c r="C21" s="114"/>
      <c r="D21" s="42"/>
      <c r="E21" s="42"/>
      <c r="F21" s="42"/>
      <c r="G21" s="80" t="s">
        <v>120</v>
      </c>
      <c r="H21" s="54">
        <v>1697799.56</v>
      </c>
      <c r="I21" s="54">
        <v>901048.56</v>
      </c>
    </row>
    <row r="22" spans="1:9" ht="24.75" customHeight="1">
      <c r="A22" s="278">
        <v>2</v>
      </c>
      <c r="B22" s="46" t="s">
        <v>128</v>
      </c>
      <c r="C22" s="285" t="s">
        <v>125</v>
      </c>
      <c r="D22" s="436" t="s">
        <v>6</v>
      </c>
      <c r="E22" s="87">
        <v>10</v>
      </c>
      <c r="F22" s="88">
        <v>1041</v>
      </c>
      <c r="G22" s="41" t="s">
        <v>13</v>
      </c>
      <c r="H22" s="85">
        <f>SUM(H23,H27)</f>
        <v>348167</v>
      </c>
      <c r="I22" s="85">
        <f>SUM(I23,I27)</f>
        <v>341473</v>
      </c>
    </row>
    <row r="23" spans="1:9" ht="15" customHeight="1">
      <c r="A23" s="92"/>
      <c r="B23" s="47" t="s">
        <v>268</v>
      </c>
      <c r="C23" s="114"/>
      <c r="D23" s="437"/>
      <c r="E23" s="42"/>
      <c r="F23" s="42"/>
      <c r="G23" s="42" t="s">
        <v>122</v>
      </c>
      <c r="H23" s="54">
        <f>SUM(H24:H26)</f>
        <v>0</v>
      </c>
      <c r="I23" s="54">
        <f>SUM(I24:I26)</f>
        <v>0</v>
      </c>
    </row>
    <row r="24" spans="1:9" ht="12.75">
      <c r="A24" s="92"/>
      <c r="B24" s="47" t="s">
        <v>269</v>
      </c>
      <c r="C24" s="114"/>
      <c r="D24" s="437"/>
      <c r="E24" s="42"/>
      <c r="F24" s="42"/>
      <c r="G24" s="43" t="s">
        <v>14</v>
      </c>
      <c r="H24" s="54">
        <v>0</v>
      </c>
      <c r="I24" s="54">
        <v>0</v>
      </c>
    </row>
    <row r="25" spans="1:9" ht="25.5">
      <c r="A25" s="92"/>
      <c r="B25" s="127" t="s">
        <v>303</v>
      </c>
      <c r="C25" s="114"/>
      <c r="D25" s="437"/>
      <c r="E25" s="42"/>
      <c r="F25" s="42"/>
      <c r="G25" s="43" t="s">
        <v>15</v>
      </c>
      <c r="H25" s="54"/>
      <c r="I25" s="54"/>
    </row>
    <row r="26" spans="1:9" ht="24">
      <c r="A26" s="92"/>
      <c r="B26" s="42"/>
      <c r="C26" s="228"/>
      <c r="D26" s="42"/>
      <c r="E26" s="42"/>
      <c r="F26" s="42"/>
      <c r="G26" s="44" t="s">
        <v>16</v>
      </c>
      <c r="H26" s="54">
        <v>0</v>
      </c>
      <c r="I26" s="54">
        <v>0</v>
      </c>
    </row>
    <row r="27" spans="1:9" ht="11.25" customHeight="1">
      <c r="A27" s="92"/>
      <c r="B27" s="42"/>
      <c r="C27" s="114"/>
      <c r="D27" s="42"/>
      <c r="E27" s="42"/>
      <c r="F27" s="42"/>
      <c r="G27" s="42" t="s">
        <v>121</v>
      </c>
      <c r="H27" s="54">
        <f>SUM(H28:H30)</f>
        <v>348167</v>
      </c>
      <c r="I27" s="54">
        <f>SUM(I28:I30)</f>
        <v>341473</v>
      </c>
    </row>
    <row r="28" spans="1:9" ht="12.75">
      <c r="A28" s="92"/>
      <c r="B28" s="42"/>
      <c r="C28" s="114"/>
      <c r="D28" s="42"/>
      <c r="E28" s="42"/>
      <c r="F28" s="42"/>
      <c r="G28" s="43" t="s">
        <v>14</v>
      </c>
      <c r="H28" s="54">
        <v>138246</v>
      </c>
      <c r="I28" s="54">
        <v>131552</v>
      </c>
    </row>
    <row r="29" spans="1:9" ht="12" customHeight="1">
      <c r="A29" s="92"/>
      <c r="B29" s="42"/>
      <c r="C29" s="114"/>
      <c r="D29" s="42"/>
      <c r="E29" s="42"/>
      <c r="F29" s="42"/>
      <c r="G29" s="43" t="s">
        <v>15</v>
      </c>
      <c r="H29" s="54"/>
      <c r="I29" s="54"/>
    </row>
    <row r="30" spans="1:9" ht="21.75" customHeight="1">
      <c r="A30" s="92"/>
      <c r="B30" s="42"/>
      <c r="C30" s="114"/>
      <c r="D30" s="42"/>
      <c r="E30" s="42"/>
      <c r="F30" s="42"/>
      <c r="G30" s="44" t="s">
        <v>16</v>
      </c>
      <c r="H30" s="54">
        <v>209921</v>
      </c>
      <c r="I30" s="54">
        <v>209921</v>
      </c>
    </row>
    <row r="31" spans="1:9" ht="34.5" customHeight="1">
      <c r="A31" s="92"/>
      <c r="B31" s="42"/>
      <c r="C31" s="284"/>
      <c r="D31" s="42"/>
      <c r="E31" s="42"/>
      <c r="F31" s="42"/>
      <c r="G31" s="80" t="s">
        <v>120</v>
      </c>
      <c r="H31" s="54"/>
      <c r="I31" s="54"/>
    </row>
    <row r="32" spans="1:9" s="205" customFormat="1" ht="38.25" customHeight="1">
      <c r="A32" s="279">
        <v>3</v>
      </c>
      <c r="B32" s="204" t="s">
        <v>29</v>
      </c>
      <c r="C32" s="286" t="s">
        <v>125</v>
      </c>
      <c r="D32" s="204" t="s">
        <v>6</v>
      </c>
      <c r="E32" s="203">
        <v>720</v>
      </c>
      <c r="F32" s="203">
        <v>72095</v>
      </c>
      <c r="G32" s="203" t="s">
        <v>13</v>
      </c>
      <c r="H32" s="199">
        <f>SUM(H33,H37)</f>
        <v>84967.67</v>
      </c>
      <c r="I32" s="199">
        <f>SUM(I33,I37)</f>
        <v>84967.67</v>
      </c>
    </row>
    <row r="33" spans="1:9" s="205" customFormat="1" ht="37.5" customHeight="1">
      <c r="A33" s="212"/>
      <c r="B33" s="207" t="s">
        <v>137</v>
      </c>
      <c r="C33" s="287"/>
      <c r="D33" s="207"/>
      <c r="E33" s="206"/>
      <c r="F33" s="206"/>
      <c r="G33" s="206" t="s">
        <v>122</v>
      </c>
      <c r="H33" s="200">
        <f>SUM(H34:H36)</f>
        <v>0</v>
      </c>
      <c r="I33" s="200">
        <f>SUM(I34:I36)</f>
        <v>0</v>
      </c>
    </row>
    <row r="34" spans="1:9" s="205" customFormat="1" ht="27" customHeight="1">
      <c r="A34" s="212"/>
      <c r="B34" s="207" t="s">
        <v>138</v>
      </c>
      <c r="C34" s="287"/>
      <c r="D34" s="207"/>
      <c r="E34" s="206"/>
      <c r="F34" s="206"/>
      <c r="G34" s="211" t="s">
        <v>14</v>
      </c>
      <c r="H34" s="200"/>
      <c r="I34" s="200"/>
    </row>
    <row r="35" spans="1:9" s="205" customFormat="1" ht="39.75" customHeight="1">
      <c r="A35" s="212"/>
      <c r="B35" s="207" t="s">
        <v>158</v>
      </c>
      <c r="C35" s="287"/>
      <c r="D35" s="207"/>
      <c r="E35" s="206"/>
      <c r="F35" s="206"/>
      <c r="G35" s="211" t="s">
        <v>15</v>
      </c>
      <c r="H35" s="200"/>
      <c r="I35" s="200"/>
    </row>
    <row r="36" spans="1:9" s="205" customFormat="1" ht="23.25" customHeight="1">
      <c r="A36" s="212"/>
      <c r="B36" s="206"/>
      <c r="C36" s="225"/>
      <c r="D36" s="212"/>
      <c r="E36" s="212"/>
      <c r="F36" s="212"/>
      <c r="G36" s="213" t="s">
        <v>16</v>
      </c>
      <c r="H36" s="200"/>
      <c r="I36" s="200"/>
    </row>
    <row r="37" spans="1:9" s="205" customFormat="1" ht="12.75">
      <c r="A37" s="212"/>
      <c r="B37" s="206"/>
      <c r="C37" s="287"/>
      <c r="D37" s="206"/>
      <c r="E37" s="206"/>
      <c r="F37" s="206"/>
      <c r="G37" s="206" t="s">
        <v>121</v>
      </c>
      <c r="H37" s="200">
        <f>SUM(H38:H40)</f>
        <v>84967.67</v>
      </c>
      <c r="I37" s="200">
        <f>SUM(I38:I40)</f>
        <v>84967.67</v>
      </c>
    </row>
    <row r="38" spans="1:9" s="205" customFormat="1" ht="13.5" customHeight="1">
      <c r="A38" s="212"/>
      <c r="B38" s="206"/>
      <c r="C38" s="287"/>
      <c r="D38" s="206"/>
      <c r="E38" s="206"/>
      <c r="F38" s="206"/>
      <c r="G38" s="211" t="s">
        <v>14</v>
      </c>
      <c r="H38" s="200">
        <v>19882.7</v>
      </c>
      <c r="I38" s="200">
        <v>19882.7</v>
      </c>
    </row>
    <row r="39" spans="1:9" s="205" customFormat="1" ht="12" customHeight="1">
      <c r="A39" s="212"/>
      <c r="B39" s="206"/>
      <c r="C39" s="287"/>
      <c r="D39" s="206"/>
      <c r="E39" s="206"/>
      <c r="F39" s="206"/>
      <c r="G39" s="211" t="s">
        <v>15</v>
      </c>
      <c r="H39" s="200"/>
      <c r="I39" s="200"/>
    </row>
    <row r="40" spans="1:9" s="205" customFormat="1" ht="24.75" customHeight="1">
      <c r="A40" s="212"/>
      <c r="B40" s="206"/>
      <c r="C40" s="287"/>
      <c r="D40" s="206"/>
      <c r="E40" s="206"/>
      <c r="F40" s="206"/>
      <c r="G40" s="213" t="s">
        <v>16</v>
      </c>
      <c r="H40" s="200">
        <v>65084.97</v>
      </c>
      <c r="I40" s="200">
        <v>65084.97</v>
      </c>
    </row>
    <row r="41" spans="1:9" s="205" customFormat="1" ht="35.25" customHeight="1">
      <c r="A41" s="212"/>
      <c r="B41" s="206"/>
      <c r="C41" s="287"/>
      <c r="D41" s="206"/>
      <c r="E41" s="206"/>
      <c r="F41" s="206"/>
      <c r="G41" s="207" t="s">
        <v>120</v>
      </c>
      <c r="H41" s="200"/>
      <c r="I41" s="200"/>
    </row>
    <row r="42" spans="1:9" s="205" customFormat="1" ht="39.75" customHeight="1">
      <c r="A42" s="279">
        <v>4</v>
      </c>
      <c r="B42" s="204" t="s">
        <v>29</v>
      </c>
      <c r="C42" s="286" t="s">
        <v>125</v>
      </c>
      <c r="D42" s="204" t="s">
        <v>6</v>
      </c>
      <c r="E42" s="203">
        <v>720</v>
      </c>
      <c r="F42" s="203">
        <v>72095</v>
      </c>
      <c r="G42" s="203" t="s">
        <v>13</v>
      </c>
      <c r="H42" s="199">
        <f>SUM(H43,H47)</f>
        <v>88286.2</v>
      </c>
      <c r="I42" s="199">
        <f>SUM(I43,I47)</f>
        <v>79746.2</v>
      </c>
    </row>
    <row r="43" spans="1:9" s="205" customFormat="1" ht="37.5" customHeight="1">
      <c r="A43" s="212"/>
      <c r="B43" s="207" t="s">
        <v>137</v>
      </c>
      <c r="C43" s="287"/>
      <c r="D43" s="207"/>
      <c r="E43" s="206"/>
      <c r="F43" s="206"/>
      <c r="G43" s="206" t="s">
        <v>122</v>
      </c>
      <c r="H43" s="200">
        <f>SUM(H44:H46)</f>
        <v>0</v>
      </c>
      <c r="I43" s="200">
        <f>SUM(I44:I46)</f>
        <v>0</v>
      </c>
    </row>
    <row r="44" spans="1:9" s="205" customFormat="1" ht="12.75">
      <c r="A44" s="212"/>
      <c r="B44" s="207" t="s">
        <v>138</v>
      </c>
      <c r="C44" s="287"/>
      <c r="D44" s="207"/>
      <c r="E44" s="206"/>
      <c r="F44" s="206"/>
      <c r="G44" s="211" t="s">
        <v>14</v>
      </c>
      <c r="H44" s="200"/>
      <c r="I44" s="200"/>
    </row>
    <row r="45" spans="1:9" s="205" customFormat="1" ht="25.5">
      <c r="A45" s="212"/>
      <c r="B45" s="207" t="s">
        <v>139</v>
      </c>
      <c r="C45" s="225"/>
      <c r="D45" s="207"/>
      <c r="E45" s="206"/>
      <c r="F45" s="206"/>
      <c r="G45" s="211" t="s">
        <v>15</v>
      </c>
      <c r="H45" s="200"/>
      <c r="I45" s="200"/>
    </row>
    <row r="46" spans="1:9" s="205" customFormat="1" ht="25.5">
      <c r="A46" s="212"/>
      <c r="B46" s="206"/>
      <c r="C46" s="225"/>
      <c r="D46" s="212"/>
      <c r="E46" s="212"/>
      <c r="F46" s="212"/>
      <c r="G46" s="213" t="s">
        <v>16</v>
      </c>
      <c r="H46" s="200"/>
      <c r="I46" s="200"/>
    </row>
    <row r="47" spans="1:9" s="205" customFormat="1" ht="12.75">
      <c r="A47" s="212"/>
      <c r="B47" s="206"/>
      <c r="C47" s="225"/>
      <c r="D47" s="206"/>
      <c r="E47" s="212"/>
      <c r="F47" s="206"/>
      <c r="G47" s="206" t="s">
        <v>121</v>
      </c>
      <c r="H47" s="234">
        <f>SUM(H48:H50)</f>
        <v>88286.2</v>
      </c>
      <c r="I47" s="200">
        <f>SUM(I48:I50)</f>
        <v>79746.2</v>
      </c>
    </row>
    <row r="48" spans="1:9" s="205" customFormat="1" ht="12.75">
      <c r="A48" s="212"/>
      <c r="B48" s="206"/>
      <c r="C48" s="225"/>
      <c r="D48" s="212"/>
      <c r="E48" s="206"/>
      <c r="F48" s="206"/>
      <c r="G48" s="231" t="s">
        <v>14</v>
      </c>
      <c r="H48" s="234">
        <v>22476.23</v>
      </c>
      <c r="I48" s="200">
        <v>13936.23</v>
      </c>
    </row>
    <row r="49" spans="1:9" s="205" customFormat="1" ht="12.75">
      <c r="A49" s="212"/>
      <c r="B49" s="206"/>
      <c r="C49" s="225"/>
      <c r="D49" s="212"/>
      <c r="E49" s="206"/>
      <c r="F49" s="212"/>
      <c r="G49" s="231" t="s">
        <v>15</v>
      </c>
      <c r="H49" s="234"/>
      <c r="I49" s="200"/>
    </row>
    <row r="50" spans="1:9" s="205" customFormat="1" ht="25.5">
      <c r="A50" s="212"/>
      <c r="B50" s="206"/>
      <c r="C50" s="225"/>
      <c r="D50" s="212"/>
      <c r="E50" s="206"/>
      <c r="F50" s="212"/>
      <c r="G50" s="232" t="s">
        <v>16</v>
      </c>
      <c r="H50" s="234">
        <v>65809.97</v>
      </c>
      <c r="I50" s="200">
        <v>65809.97</v>
      </c>
    </row>
    <row r="51" spans="1:9" s="205" customFormat="1" ht="25.5">
      <c r="A51" s="212"/>
      <c r="B51" s="206"/>
      <c r="C51" s="225"/>
      <c r="D51" s="212"/>
      <c r="E51" s="206"/>
      <c r="F51" s="212"/>
      <c r="G51" s="229" t="s">
        <v>120</v>
      </c>
      <c r="H51" s="234"/>
      <c r="I51" s="200"/>
    </row>
    <row r="52" spans="1:9" ht="38.25" customHeight="1">
      <c r="A52" s="92"/>
      <c r="B52" s="42"/>
      <c r="C52" s="114"/>
      <c r="D52" s="42"/>
      <c r="E52" s="42"/>
      <c r="F52" s="92"/>
      <c r="G52" s="233" t="s">
        <v>120</v>
      </c>
      <c r="H52" s="235"/>
      <c r="I52" s="54"/>
    </row>
    <row r="53" spans="1:9" ht="16.5" customHeight="1">
      <c r="A53" s="278">
        <v>5</v>
      </c>
      <c r="B53" s="46" t="s">
        <v>23</v>
      </c>
      <c r="C53" s="285" t="s">
        <v>24</v>
      </c>
      <c r="D53" s="46" t="s">
        <v>25</v>
      </c>
      <c r="E53" s="41">
        <v>853</v>
      </c>
      <c r="F53" s="41">
        <v>85395</v>
      </c>
      <c r="G53" s="41" t="s">
        <v>13</v>
      </c>
      <c r="H53" s="85">
        <f>SUM(H54,H58)</f>
        <v>840790.4700000001</v>
      </c>
      <c r="I53" s="85">
        <f>SUM(I54,I58)</f>
        <v>142544</v>
      </c>
    </row>
    <row r="54" spans="1:9" ht="14.25" customHeight="1">
      <c r="A54" s="92"/>
      <c r="B54" s="47" t="s">
        <v>26</v>
      </c>
      <c r="C54" s="114"/>
      <c r="D54" s="47"/>
      <c r="E54" s="42"/>
      <c r="F54" s="42"/>
      <c r="G54" s="42" t="s">
        <v>122</v>
      </c>
      <c r="H54" s="54">
        <f>SUM(H55:H57)</f>
        <v>824026.5700000001</v>
      </c>
      <c r="I54" s="54">
        <f>SUM(I55:I57)</f>
        <v>142544</v>
      </c>
    </row>
    <row r="55" spans="1:9" ht="52.5" customHeight="1">
      <c r="A55" s="92"/>
      <c r="B55" s="47" t="s">
        <v>98</v>
      </c>
      <c r="C55" s="114"/>
      <c r="D55" s="47"/>
      <c r="E55" s="42"/>
      <c r="F55" s="42"/>
      <c r="G55" s="43" t="s">
        <v>14</v>
      </c>
      <c r="H55" s="54">
        <v>91546.7</v>
      </c>
      <c r="I55" s="54">
        <v>14967.1</v>
      </c>
    </row>
    <row r="56" spans="1:9" ht="37.5" customHeight="1">
      <c r="A56" s="92"/>
      <c r="B56" s="47" t="s">
        <v>27</v>
      </c>
      <c r="C56" s="114"/>
      <c r="D56" s="47"/>
      <c r="E56" s="42"/>
      <c r="F56" s="42"/>
      <c r="G56" s="43" t="s">
        <v>15</v>
      </c>
      <c r="H56" s="54">
        <v>34846.44</v>
      </c>
      <c r="I56" s="54">
        <v>6414.5</v>
      </c>
    </row>
    <row r="57" spans="1:9" ht="23.25" customHeight="1">
      <c r="A57" s="92"/>
      <c r="B57" s="42"/>
      <c r="C57" s="114"/>
      <c r="D57" s="42"/>
      <c r="E57" s="42"/>
      <c r="F57" s="42"/>
      <c r="G57" s="44" t="s">
        <v>16</v>
      </c>
      <c r="H57" s="54">
        <v>697633.43</v>
      </c>
      <c r="I57" s="54">
        <v>121162.4</v>
      </c>
    </row>
    <row r="58" spans="1:9" ht="11.25" customHeight="1">
      <c r="A58" s="92"/>
      <c r="B58" s="42"/>
      <c r="C58" s="114"/>
      <c r="D58" s="42"/>
      <c r="E58" s="42"/>
      <c r="F58" s="42"/>
      <c r="G58" s="42" t="s">
        <v>121</v>
      </c>
      <c r="H58" s="54">
        <f>SUM(H59:H61)</f>
        <v>16763.9</v>
      </c>
      <c r="I58" s="54">
        <f>SUM(I59:I61)</f>
        <v>0</v>
      </c>
    </row>
    <row r="59" spans="1:9" ht="12.75">
      <c r="A59" s="92"/>
      <c r="B59" s="42"/>
      <c r="C59" s="114"/>
      <c r="D59" s="42"/>
      <c r="E59" s="42"/>
      <c r="F59" s="42"/>
      <c r="G59" s="43" t="s">
        <v>14</v>
      </c>
      <c r="H59" s="54"/>
      <c r="I59" s="54"/>
    </row>
    <row r="60" spans="1:9" ht="12.75">
      <c r="A60" s="92"/>
      <c r="B60" s="42"/>
      <c r="C60" s="114"/>
      <c r="D60" s="42"/>
      <c r="E60" s="42"/>
      <c r="F60" s="42"/>
      <c r="G60" s="43" t="s">
        <v>15</v>
      </c>
      <c r="H60" s="54">
        <v>2514.58</v>
      </c>
      <c r="I60" s="54"/>
    </row>
    <row r="61" spans="1:9" ht="24">
      <c r="A61" s="92"/>
      <c r="B61" s="42"/>
      <c r="C61" s="114"/>
      <c r="D61" s="42"/>
      <c r="E61" s="42"/>
      <c r="F61" s="42"/>
      <c r="G61" s="44" t="s">
        <v>16</v>
      </c>
      <c r="H61" s="54">
        <v>14249.32</v>
      </c>
      <c r="I61" s="54"/>
    </row>
    <row r="62" spans="1:9" ht="36.75" customHeight="1">
      <c r="A62" s="92"/>
      <c r="B62" s="42"/>
      <c r="C62" s="228"/>
      <c r="D62" s="92"/>
      <c r="E62" s="92"/>
      <c r="F62" s="92"/>
      <c r="G62" s="230" t="s">
        <v>120</v>
      </c>
      <c r="H62" s="235"/>
      <c r="I62" s="54"/>
    </row>
    <row r="63" spans="1:9" s="205" customFormat="1" ht="14.25" customHeight="1">
      <c r="A63" s="279">
        <v>6</v>
      </c>
      <c r="B63" s="204" t="s">
        <v>23</v>
      </c>
      <c r="C63" s="286" t="s">
        <v>125</v>
      </c>
      <c r="D63" s="204" t="s">
        <v>6</v>
      </c>
      <c r="E63" s="203">
        <v>853</v>
      </c>
      <c r="F63" s="203">
        <v>85395</v>
      </c>
      <c r="G63" s="203" t="s">
        <v>13</v>
      </c>
      <c r="H63" s="199">
        <f>SUM(H64)</f>
        <v>1245936</v>
      </c>
      <c r="I63" s="199">
        <f>SUM(I64)</f>
        <v>498738.02</v>
      </c>
    </row>
    <row r="64" spans="1:9" s="205" customFormat="1" ht="27" customHeight="1">
      <c r="A64" s="212"/>
      <c r="B64" s="207" t="s">
        <v>126</v>
      </c>
      <c r="C64" s="287"/>
      <c r="D64" s="207"/>
      <c r="E64" s="206"/>
      <c r="F64" s="206"/>
      <c r="G64" s="206" t="s">
        <v>122</v>
      </c>
      <c r="H64" s="200">
        <f>SUM(H65:H67)</f>
        <v>1245936</v>
      </c>
      <c r="I64" s="200">
        <f>SUM(I65:I67)</f>
        <v>498738.02</v>
      </c>
    </row>
    <row r="65" spans="1:9" s="205" customFormat="1" ht="23.25" customHeight="1">
      <c r="A65" s="212"/>
      <c r="B65" s="434" t="s">
        <v>305</v>
      </c>
      <c r="C65" s="287"/>
      <c r="D65" s="207"/>
      <c r="E65" s="206"/>
      <c r="F65" s="206"/>
      <c r="G65" s="208" t="s">
        <v>14</v>
      </c>
      <c r="H65" s="200">
        <v>21050</v>
      </c>
      <c r="I65" s="200">
        <v>5415.91</v>
      </c>
    </row>
    <row r="66" spans="1:9" s="205" customFormat="1" ht="17.25" customHeight="1">
      <c r="A66" s="212"/>
      <c r="B66" s="435"/>
      <c r="C66" s="287"/>
      <c r="D66" s="207"/>
      <c r="E66" s="206"/>
      <c r="F66" s="206"/>
      <c r="G66" s="208" t="s">
        <v>15</v>
      </c>
      <c r="H66" s="200">
        <v>165840.4</v>
      </c>
      <c r="I66" s="200">
        <v>66798.86</v>
      </c>
    </row>
    <row r="67" spans="1:9" s="205" customFormat="1" ht="26.25" customHeight="1">
      <c r="A67" s="212"/>
      <c r="B67" s="435"/>
      <c r="C67" s="287"/>
      <c r="D67" s="206"/>
      <c r="E67" s="206"/>
      <c r="F67" s="206"/>
      <c r="G67" s="209" t="s">
        <v>16</v>
      </c>
      <c r="H67" s="200">
        <v>1059045.6</v>
      </c>
      <c r="I67" s="200">
        <v>426523.25</v>
      </c>
    </row>
    <row r="68" spans="1:9" s="205" customFormat="1" ht="12" customHeight="1">
      <c r="A68" s="212"/>
      <c r="B68" s="207" t="s">
        <v>127</v>
      </c>
      <c r="C68" s="287"/>
      <c r="D68" s="206"/>
      <c r="E68" s="206"/>
      <c r="F68" s="206"/>
      <c r="G68" s="210"/>
      <c r="H68" s="200"/>
      <c r="I68" s="200"/>
    </row>
    <row r="69" spans="1:9" ht="11.25" customHeight="1">
      <c r="A69" s="92"/>
      <c r="B69" s="42"/>
      <c r="C69" s="114"/>
      <c r="D69" s="42"/>
      <c r="E69" s="42"/>
      <c r="F69" s="42"/>
      <c r="G69" s="42" t="s">
        <v>121</v>
      </c>
      <c r="H69" s="54">
        <v>0</v>
      </c>
      <c r="I69" s="54">
        <f>SUM(I70:I72)</f>
        <v>0</v>
      </c>
    </row>
    <row r="70" spans="1:9" ht="12.75">
      <c r="A70" s="92"/>
      <c r="B70" s="42"/>
      <c r="C70" s="114"/>
      <c r="D70" s="42"/>
      <c r="E70" s="42"/>
      <c r="F70" s="42"/>
      <c r="G70" s="43" t="s">
        <v>14</v>
      </c>
      <c r="H70" s="54"/>
      <c r="I70" s="54"/>
    </row>
    <row r="71" spans="1:9" ht="12.75">
      <c r="A71" s="92"/>
      <c r="B71" s="42"/>
      <c r="C71" s="114"/>
      <c r="D71" s="42"/>
      <c r="E71" s="42"/>
      <c r="F71" s="42"/>
      <c r="G71" s="43" t="s">
        <v>15</v>
      </c>
      <c r="H71" s="54"/>
      <c r="I71" s="54"/>
    </row>
    <row r="72" spans="1:9" ht="24">
      <c r="A72" s="92"/>
      <c r="B72" s="42"/>
      <c r="C72" s="114"/>
      <c r="D72" s="42"/>
      <c r="E72" s="42"/>
      <c r="F72" s="42"/>
      <c r="G72" s="44" t="s">
        <v>16</v>
      </c>
      <c r="H72" s="54"/>
      <c r="I72" s="54"/>
    </row>
    <row r="73" spans="1:9" ht="34.5" customHeight="1">
      <c r="A73" s="236"/>
      <c r="B73" s="45"/>
      <c r="C73" s="284"/>
      <c r="D73" s="45"/>
      <c r="E73" s="45"/>
      <c r="F73" s="45"/>
      <c r="G73" s="226" t="s">
        <v>120</v>
      </c>
      <c r="H73" s="55"/>
      <c r="I73" s="55"/>
    </row>
    <row r="74" spans="1:9" s="205" customFormat="1" ht="15.75" customHeight="1">
      <c r="A74" s="280">
        <v>7</v>
      </c>
      <c r="B74" s="270" t="s">
        <v>23</v>
      </c>
      <c r="C74" s="288" t="s">
        <v>299</v>
      </c>
      <c r="D74" s="270" t="s">
        <v>6</v>
      </c>
      <c r="E74" s="269">
        <v>853</v>
      </c>
      <c r="F74" s="269">
        <v>85395</v>
      </c>
      <c r="G74" s="269" t="s">
        <v>13</v>
      </c>
      <c r="H74" s="271">
        <f>SUM(H75)</f>
        <v>29280</v>
      </c>
      <c r="I74" s="271">
        <f>SUM(I75)</f>
        <v>7440</v>
      </c>
    </row>
    <row r="75" spans="1:9" s="205" customFormat="1" ht="18.75" customHeight="1">
      <c r="A75" s="212"/>
      <c r="B75" s="207" t="s">
        <v>300</v>
      </c>
      <c r="C75" s="287"/>
      <c r="D75" s="207"/>
      <c r="E75" s="206"/>
      <c r="F75" s="206"/>
      <c r="G75" s="206" t="s">
        <v>122</v>
      </c>
      <c r="H75" s="200">
        <f>SUM(H76:H78)</f>
        <v>29280</v>
      </c>
      <c r="I75" s="200">
        <f>SUM(I76:I78)</f>
        <v>7440</v>
      </c>
    </row>
    <row r="76" spans="1:9" s="205" customFormat="1" ht="12.75" customHeight="1">
      <c r="A76" s="212"/>
      <c r="B76" s="434" t="s">
        <v>301</v>
      </c>
      <c r="C76" s="287"/>
      <c r="D76" s="207"/>
      <c r="E76" s="206"/>
      <c r="F76" s="206"/>
      <c r="G76" s="208" t="s">
        <v>14</v>
      </c>
      <c r="H76" s="200"/>
      <c r="I76" s="200"/>
    </row>
    <row r="77" spans="1:9" s="205" customFormat="1" ht="15" customHeight="1">
      <c r="A77" s="212"/>
      <c r="B77" s="435"/>
      <c r="C77" s="287"/>
      <c r="D77" s="207"/>
      <c r="E77" s="206"/>
      <c r="F77" s="206"/>
      <c r="G77" s="208" t="s">
        <v>15</v>
      </c>
      <c r="H77" s="200">
        <v>4392</v>
      </c>
      <c r="I77" s="200">
        <v>1116</v>
      </c>
    </row>
    <row r="78" spans="1:9" s="205" customFormat="1" ht="25.5" customHeight="1">
      <c r="A78" s="212"/>
      <c r="B78" s="435"/>
      <c r="C78" s="287"/>
      <c r="D78" s="206"/>
      <c r="E78" s="206"/>
      <c r="F78" s="206"/>
      <c r="G78" s="209" t="s">
        <v>16</v>
      </c>
      <c r="H78" s="200">
        <v>24888</v>
      </c>
      <c r="I78" s="200">
        <v>6324</v>
      </c>
    </row>
    <row r="79" spans="1:9" s="205" customFormat="1" ht="11.25" customHeight="1">
      <c r="A79" s="212"/>
      <c r="B79" s="207" t="s">
        <v>302</v>
      </c>
      <c r="C79" s="287"/>
      <c r="D79" s="206"/>
      <c r="E79" s="206"/>
      <c r="F79" s="206"/>
      <c r="G79" s="210"/>
      <c r="H79" s="200"/>
      <c r="I79" s="200"/>
    </row>
    <row r="80" spans="1:9" ht="11.25" customHeight="1">
      <c r="A80" s="92"/>
      <c r="B80" s="42"/>
      <c r="C80" s="114"/>
      <c r="D80" s="42"/>
      <c r="E80" s="42"/>
      <c r="F80" s="42"/>
      <c r="G80" s="42" t="s">
        <v>121</v>
      </c>
      <c r="H80" s="54">
        <v>0</v>
      </c>
      <c r="I80" s="54">
        <f>SUM(I81:I83)</f>
        <v>0</v>
      </c>
    </row>
    <row r="81" spans="1:9" ht="12.75">
      <c r="A81" s="92"/>
      <c r="B81" s="42"/>
      <c r="C81" s="114"/>
      <c r="D81" s="42"/>
      <c r="E81" s="42"/>
      <c r="F81" s="42"/>
      <c r="G81" s="43" t="s">
        <v>14</v>
      </c>
      <c r="H81" s="54"/>
      <c r="I81" s="54"/>
    </row>
    <row r="82" spans="1:9" ht="12.75">
      <c r="A82" s="92"/>
      <c r="B82" s="42"/>
      <c r="C82" s="114"/>
      <c r="D82" s="42"/>
      <c r="E82" s="42"/>
      <c r="F82" s="42"/>
      <c r="G82" s="43" t="s">
        <v>15</v>
      </c>
      <c r="H82" s="54"/>
      <c r="I82" s="54"/>
    </row>
    <row r="83" spans="1:9" ht="24">
      <c r="A83" s="92"/>
      <c r="B83" s="42"/>
      <c r="C83" s="114"/>
      <c r="D83" s="42"/>
      <c r="E83" s="42"/>
      <c r="F83" s="42"/>
      <c r="G83" s="44" t="s">
        <v>16</v>
      </c>
      <c r="H83" s="54"/>
      <c r="I83" s="54"/>
    </row>
    <row r="84" spans="1:9" ht="27" customHeight="1">
      <c r="A84" s="92"/>
      <c r="B84" s="42"/>
      <c r="C84" s="114"/>
      <c r="D84" s="42"/>
      <c r="E84" s="42"/>
      <c r="F84" s="42"/>
      <c r="G84" s="80" t="s">
        <v>120</v>
      </c>
      <c r="H84" s="54"/>
      <c r="I84" s="54"/>
    </row>
    <row r="85" spans="1:9" s="205" customFormat="1" ht="15.75" customHeight="1">
      <c r="A85" s="280">
        <v>8</v>
      </c>
      <c r="B85" s="270" t="s">
        <v>23</v>
      </c>
      <c r="C85" s="288" t="s">
        <v>307</v>
      </c>
      <c r="D85" s="270" t="s">
        <v>6</v>
      </c>
      <c r="E85" s="269">
        <v>853</v>
      </c>
      <c r="F85" s="269">
        <v>85395</v>
      </c>
      <c r="G85" s="269" t="s">
        <v>13</v>
      </c>
      <c r="H85" s="271">
        <f>SUM(H86)</f>
        <v>152625</v>
      </c>
      <c r="I85" s="271">
        <f>SUM(I86)</f>
        <v>137025</v>
      </c>
    </row>
    <row r="86" spans="1:9" s="205" customFormat="1" ht="18.75" customHeight="1">
      <c r="A86" s="212"/>
      <c r="B86" s="207" t="s">
        <v>126</v>
      </c>
      <c r="C86" s="287"/>
      <c r="D86" s="207"/>
      <c r="E86" s="206"/>
      <c r="F86" s="206"/>
      <c r="G86" s="206" t="s">
        <v>122</v>
      </c>
      <c r="H86" s="200">
        <f>SUM(H87:H89)</f>
        <v>152625</v>
      </c>
      <c r="I86" s="200">
        <f>SUM(I87:I89)</f>
        <v>137025</v>
      </c>
    </row>
    <row r="87" spans="1:9" s="205" customFormat="1" ht="12.75" customHeight="1">
      <c r="A87" s="212"/>
      <c r="B87" s="434" t="s">
        <v>306</v>
      </c>
      <c r="C87" s="287"/>
      <c r="D87" s="207"/>
      <c r="E87" s="206"/>
      <c r="F87" s="206"/>
      <c r="G87" s="208" t="s">
        <v>14</v>
      </c>
      <c r="H87" s="200"/>
      <c r="I87" s="200"/>
    </row>
    <row r="88" spans="1:9" s="205" customFormat="1" ht="15" customHeight="1">
      <c r="A88" s="212"/>
      <c r="B88" s="435"/>
      <c r="C88" s="287"/>
      <c r="D88" s="207"/>
      <c r="E88" s="206"/>
      <c r="F88" s="206"/>
      <c r="G88" s="208" t="s">
        <v>15</v>
      </c>
      <c r="H88" s="200">
        <v>22893.75</v>
      </c>
      <c r="I88" s="200">
        <v>20553.75</v>
      </c>
    </row>
    <row r="89" spans="1:9" s="205" customFormat="1" ht="54" customHeight="1">
      <c r="A89" s="212"/>
      <c r="B89" s="435"/>
      <c r="C89" s="287"/>
      <c r="D89" s="206"/>
      <c r="E89" s="206"/>
      <c r="F89" s="206"/>
      <c r="G89" s="209" t="s">
        <v>16</v>
      </c>
      <c r="H89" s="200">
        <v>129731.25</v>
      </c>
      <c r="I89" s="200">
        <v>116471.25</v>
      </c>
    </row>
    <row r="90" spans="1:9" s="205" customFormat="1" ht="13.5" customHeight="1">
      <c r="A90" s="212"/>
      <c r="B90" s="207" t="s">
        <v>309</v>
      </c>
      <c r="C90" s="287"/>
      <c r="D90" s="206"/>
      <c r="E90" s="206"/>
      <c r="F90" s="206"/>
      <c r="G90" s="210"/>
      <c r="H90" s="200"/>
      <c r="I90" s="200"/>
    </row>
    <row r="91" spans="1:9" ht="11.25" customHeight="1">
      <c r="A91" s="92"/>
      <c r="B91" s="42"/>
      <c r="C91" s="114"/>
      <c r="D91" s="42"/>
      <c r="E91" s="42"/>
      <c r="F91" s="42"/>
      <c r="G91" s="42" t="s">
        <v>121</v>
      </c>
      <c r="H91" s="54">
        <v>0</v>
      </c>
      <c r="I91" s="54">
        <f>SUM(I92:I94)</f>
        <v>0</v>
      </c>
    </row>
    <row r="92" spans="1:9" ht="12.75">
      <c r="A92" s="92"/>
      <c r="B92" s="42"/>
      <c r="C92" s="114"/>
      <c r="D92" s="42"/>
      <c r="E92" s="42"/>
      <c r="F92" s="42"/>
      <c r="G92" s="43" t="s">
        <v>14</v>
      </c>
      <c r="H92" s="54"/>
      <c r="I92" s="54"/>
    </row>
    <row r="93" spans="1:9" ht="12.75">
      <c r="A93" s="92"/>
      <c r="B93" s="42"/>
      <c r="C93" s="114"/>
      <c r="D93" s="42"/>
      <c r="E93" s="42"/>
      <c r="F93" s="42"/>
      <c r="G93" s="43" t="s">
        <v>15</v>
      </c>
      <c r="H93" s="54"/>
      <c r="I93" s="54"/>
    </row>
    <row r="94" spans="1:9" ht="24">
      <c r="A94" s="92"/>
      <c r="B94" s="42"/>
      <c r="C94" s="114"/>
      <c r="D94" s="42"/>
      <c r="E94" s="42"/>
      <c r="F94" s="42"/>
      <c r="G94" s="44" t="s">
        <v>16</v>
      </c>
      <c r="H94" s="54"/>
      <c r="I94" s="54"/>
    </row>
    <row r="95" spans="1:9" ht="25.5" customHeight="1">
      <c r="A95" s="92"/>
      <c r="B95" s="42"/>
      <c r="C95" s="114"/>
      <c r="D95" s="42"/>
      <c r="E95" s="42"/>
      <c r="F95" s="42"/>
      <c r="G95" s="80" t="s">
        <v>120</v>
      </c>
      <c r="H95" s="54"/>
      <c r="I95" s="54"/>
    </row>
    <row r="96" spans="1:9" s="205" customFormat="1" ht="14.25" customHeight="1">
      <c r="A96" s="279">
        <v>9</v>
      </c>
      <c r="B96" s="204" t="s">
        <v>310</v>
      </c>
      <c r="C96" s="296" t="s">
        <v>313</v>
      </c>
      <c r="D96" s="204" t="s">
        <v>6</v>
      </c>
      <c r="E96" s="203">
        <v>921</v>
      </c>
      <c r="F96" s="203">
        <v>92105</v>
      </c>
      <c r="G96" s="203" t="s">
        <v>13</v>
      </c>
      <c r="H96" s="199">
        <f>SUM(H97)</f>
        <v>32000</v>
      </c>
      <c r="I96" s="199">
        <f>SUM(I97)</f>
        <v>32000</v>
      </c>
    </row>
    <row r="97" spans="1:9" s="205" customFormat="1" ht="15" customHeight="1">
      <c r="A97" s="212"/>
      <c r="B97" s="207" t="s">
        <v>319</v>
      </c>
      <c r="C97" s="287"/>
      <c r="D97" s="207"/>
      <c r="E97" s="206"/>
      <c r="F97" s="206"/>
      <c r="G97" s="206" t="s">
        <v>122</v>
      </c>
      <c r="H97" s="200">
        <f>SUM(H98:H100)</f>
        <v>32000</v>
      </c>
      <c r="I97" s="200">
        <f>SUM(I98:I100)</f>
        <v>32000</v>
      </c>
    </row>
    <row r="98" spans="1:9" s="205" customFormat="1" ht="14.25" customHeight="1">
      <c r="A98" s="212"/>
      <c r="B98" s="434" t="s">
        <v>320</v>
      </c>
      <c r="C98" s="287"/>
      <c r="D98" s="207"/>
      <c r="E98" s="206"/>
      <c r="F98" s="206"/>
      <c r="G98" s="208" t="s">
        <v>14</v>
      </c>
      <c r="H98" s="200">
        <v>13700</v>
      </c>
      <c r="I98" s="200">
        <v>13700</v>
      </c>
    </row>
    <row r="99" spans="1:9" s="205" customFormat="1" ht="12" customHeight="1">
      <c r="A99" s="212"/>
      <c r="B99" s="435"/>
      <c r="C99" s="287"/>
      <c r="D99" s="207"/>
      <c r="E99" s="206"/>
      <c r="F99" s="206"/>
      <c r="G99" s="208" t="s">
        <v>15</v>
      </c>
      <c r="H99" s="200">
        <v>0</v>
      </c>
      <c r="I99" s="200">
        <v>0</v>
      </c>
    </row>
    <row r="100" spans="1:9" s="205" customFormat="1" ht="24.75" customHeight="1">
      <c r="A100" s="212"/>
      <c r="B100" s="435"/>
      <c r="C100" s="287"/>
      <c r="D100" s="206"/>
      <c r="E100" s="206"/>
      <c r="F100" s="206"/>
      <c r="G100" s="209" t="s">
        <v>16</v>
      </c>
      <c r="H100" s="200">
        <v>18300</v>
      </c>
      <c r="I100" s="200">
        <v>18300</v>
      </c>
    </row>
    <row r="101" spans="1:9" s="205" customFormat="1" ht="9.75" customHeight="1">
      <c r="A101" s="212"/>
      <c r="B101" s="434" t="s">
        <v>312</v>
      </c>
      <c r="C101" s="287"/>
      <c r="D101" s="206"/>
      <c r="E101" s="206"/>
      <c r="F101" s="206"/>
      <c r="G101" s="210"/>
      <c r="H101" s="200"/>
      <c r="I101" s="200"/>
    </row>
    <row r="102" spans="1:9" ht="11.25" customHeight="1">
      <c r="A102" s="92"/>
      <c r="B102" s="435"/>
      <c r="C102" s="114"/>
      <c r="D102" s="42"/>
      <c r="E102" s="42"/>
      <c r="F102" s="42"/>
      <c r="G102" s="42" t="s">
        <v>121</v>
      </c>
      <c r="H102" s="54">
        <v>0</v>
      </c>
      <c r="I102" s="54">
        <f>SUM(I103:I105)</f>
        <v>0</v>
      </c>
    </row>
    <row r="103" spans="1:9" ht="23.25" customHeight="1">
      <c r="A103" s="92"/>
      <c r="B103" s="435"/>
      <c r="C103" s="114"/>
      <c r="D103" s="42"/>
      <c r="E103" s="42"/>
      <c r="F103" s="42"/>
      <c r="G103" s="43" t="s">
        <v>14</v>
      </c>
      <c r="H103" s="54"/>
      <c r="I103" s="54"/>
    </row>
    <row r="104" spans="1:9" ht="12.75">
      <c r="A104" s="92"/>
      <c r="B104" s="42"/>
      <c r="C104" s="114"/>
      <c r="D104" s="42"/>
      <c r="E104" s="42"/>
      <c r="F104" s="42"/>
      <c r="G104" s="43" t="s">
        <v>15</v>
      </c>
      <c r="H104" s="54"/>
      <c r="I104" s="54"/>
    </row>
    <row r="105" spans="1:9" ht="24">
      <c r="A105" s="92"/>
      <c r="B105" s="42"/>
      <c r="C105" s="114"/>
      <c r="D105" s="42"/>
      <c r="E105" s="42"/>
      <c r="F105" s="42"/>
      <c r="G105" s="44" t="s">
        <v>16</v>
      </c>
      <c r="H105" s="54"/>
      <c r="I105" s="54"/>
    </row>
    <row r="106" spans="1:9" ht="26.25" customHeight="1">
      <c r="A106" s="236"/>
      <c r="B106" s="45"/>
      <c r="C106" s="284"/>
      <c r="D106" s="45"/>
      <c r="E106" s="45"/>
      <c r="F106" s="45"/>
      <c r="G106" s="226" t="s">
        <v>120</v>
      </c>
      <c r="H106" s="55"/>
      <c r="I106" s="55"/>
    </row>
    <row r="107" spans="1:9" s="205" customFormat="1" ht="14.25" customHeight="1">
      <c r="A107" s="279">
        <v>10</v>
      </c>
      <c r="B107" s="204" t="s">
        <v>310</v>
      </c>
      <c r="C107" s="296" t="s">
        <v>313</v>
      </c>
      <c r="D107" s="204" t="s">
        <v>6</v>
      </c>
      <c r="E107" s="203">
        <v>921</v>
      </c>
      <c r="F107" s="203">
        <v>92105</v>
      </c>
      <c r="G107" s="203" t="s">
        <v>13</v>
      </c>
      <c r="H107" s="199">
        <f>SUM(H108)</f>
        <v>43000</v>
      </c>
      <c r="I107" s="199">
        <f>SUM(I108)</f>
        <v>43000</v>
      </c>
    </row>
    <row r="108" spans="1:9" s="205" customFormat="1" ht="14.25" customHeight="1">
      <c r="A108" s="212"/>
      <c r="B108" s="207" t="s">
        <v>311</v>
      </c>
      <c r="C108" s="287"/>
      <c r="D108" s="207"/>
      <c r="E108" s="206"/>
      <c r="F108" s="206"/>
      <c r="G108" s="206" t="s">
        <v>122</v>
      </c>
      <c r="H108" s="200">
        <f>SUM(H109:H111)</f>
        <v>43000</v>
      </c>
      <c r="I108" s="200">
        <f>SUM(I109:I111)</f>
        <v>43000</v>
      </c>
    </row>
    <row r="109" spans="1:9" s="205" customFormat="1" ht="14.25" customHeight="1">
      <c r="A109" s="212"/>
      <c r="B109" s="434" t="s">
        <v>320</v>
      </c>
      <c r="C109" s="287"/>
      <c r="D109" s="207"/>
      <c r="E109" s="206"/>
      <c r="F109" s="206"/>
      <c r="G109" s="208" t="s">
        <v>14</v>
      </c>
      <c r="H109" s="200">
        <v>20451</v>
      </c>
      <c r="I109" s="200">
        <v>20451</v>
      </c>
    </row>
    <row r="110" spans="1:9" s="205" customFormat="1" ht="12" customHeight="1">
      <c r="A110" s="212"/>
      <c r="B110" s="435"/>
      <c r="C110" s="287"/>
      <c r="D110" s="207"/>
      <c r="E110" s="206"/>
      <c r="F110" s="206"/>
      <c r="G110" s="208" t="s">
        <v>15</v>
      </c>
      <c r="H110" s="200">
        <v>0</v>
      </c>
      <c r="I110" s="200">
        <v>0</v>
      </c>
    </row>
    <row r="111" spans="1:9" s="205" customFormat="1" ht="26.25" customHeight="1">
      <c r="A111" s="212"/>
      <c r="B111" s="435"/>
      <c r="C111" s="287"/>
      <c r="D111" s="206"/>
      <c r="E111" s="206"/>
      <c r="F111" s="206"/>
      <c r="G111" s="209" t="s">
        <v>16</v>
      </c>
      <c r="H111" s="200">
        <v>22549</v>
      </c>
      <c r="I111" s="200">
        <v>22549</v>
      </c>
    </row>
    <row r="112" spans="1:9" s="205" customFormat="1" ht="9.75" customHeight="1">
      <c r="A112" s="212"/>
      <c r="B112" s="434" t="s">
        <v>314</v>
      </c>
      <c r="C112" s="287"/>
      <c r="D112" s="206"/>
      <c r="E112" s="206"/>
      <c r="F112" s="206"/>
      <c r="G112" s="210"/>
      <c r="H112" s="200"/>
      <c r="I112" s="200"/>
    </row>
    <row r="113" spans="1:9" ht="14.25" customHeight="1">
      <c r="A113" s="92"/>
      <c r="B113" s="434"/>
      <c r="C113" s="114"/>
      <c r="D113" s="42"/>
      <c r="E113" s="42"/>
      <c r="F113" s="42"/>
      <c r="G113" s="42" t="s">
        <v>121</v>
      </c>
      <c r="H113" s="54">
        <v>0</v>
      </c>
      <c r="I113" s="54">
        <f>SUM(I114:I116)</f>
        <v>0</v>
      </c>
    </row>
    <row r="114" spans="1:9" ht="11.25" customHeight="1">
      <c r="A114" s="92"/>
      <c r="B114" s="434"/>
      <c r="C114" s="114"/>
      <c r="D114" s="42"/>
      <c r="E114" s="42"/>
      <c r="F114" s="42"/>
      <c r="G114" s="43" t="s">
        <v>14</v>
      </c>
      <c r="H114" s="54"/>
      <c r="I114" s="54"/>
    </row>
    <row r="115" spans="1:9" ht="12.75">
      <c r="A115" s="92"/>
      <c r="B115" s="42"/>
      <c r="C115" s="114"/>
      <c r="D115" s="42"/>
      <c r="E115" s="42"/>
      <c r="F115" s="42"/>
      <c r="G115" s="43" t="s">
        <v>15</v>
      </c>
      <c r="H115" s="54"/>
      <c r="I115" s="54"/>
    </row>
    <row r="116" spans="1:9" ht="24">
      <c r="A116" s="92"/>
      <c r="B116" s="42"/>
      <c r="C116" s="114"/>
      <c r="D116" s="42"/>
      <c r="E116" s="42"/>
      <c r="F116" s="42"/>
      <c r="G116" s="44" t="s">
        <v>16</v>
      </c>
      <c r="H116" s="54"/>
      <c r="I116" s="54"/>
    </row>
    <row r="117" spans="1:9" ht="26.25" customHeight="1">
      <c r="A117" s="236"/>
      <c r="B117" s="45"/>
      <c r="C117" s="284"/>
      <c r="D117" s="45"/>
      <c r="E117" s="45"/>
      <c r="F117" s="45"/>
      <c r="G117" s="226" t="s">
        <v>120</v>
      </c>
      <c r="H117" s="55"/>
      <c r="I117" s="55"/>
    </row>
    <row r="118" spans="1:9" s="205" customFormat="1" ht="14.25" customHeight="1">
      <c r="A118" s="279">
        <v>11</v>
      </c>
      <c r="B118" s="204" t="s">
        <v>310</v>
      </c>
      <c r="C118" s="296" t="s">
        <v>313</v>
      </c>
      <c r="D118" s="204" t="s">
        <v>6</v>
      </c>
      <c r="E118" s="203">
        <v>921</v>
      </c>
      <c r="F118" s="203">
        <v>92105</v>
      </c>
      <c r="G118" s="203" t="s">
        <v>13</v>
      </c>
      <c r="H118" s="199">
        <f>SUM(H119,H124)</f>
        <v>16511</v>
      </c>
      <c r="I118" s="199">
        <f>SUM(I119,I124)</f>
        <v>16511</v>
      </c>
    </row>
    <row r="119" spans="1:9" s="205" customFormat="1" ht="14.25" customHeight="1">
      <c r="A119" s="212"/>
      <c r="B119" s="207" t="s">
        <v>318</v>
      </c>
      <c r="C119" s="287"/>
      <c r="D119" s="207"/>
      <c r="E119" s="206"/>
      <c r="F119" s="206"/>
      <c r="G119" s="206" t="s">
        <v>122</v>
      </c>
      <c r="H119" s="200">
        <f>SUM(H120:H122)</f>
        <v>10544</v>
      </c>
      <c r="I119" s="200">
        <f>SUM(I120:I122)</f>
        <v>10544</v>
      </c>
    </row>
    <row r="120" spans="1:9" s="205" customFormat="1" ht="14.25" customHeight="1">
      <c r="A120" s="212"/>
      <c r="B120" s="434" t="s">
        <v>320</v>
      </c>
      <c r="C120" s="287"/>
      <c r="D120" s="207"/>
      <c r="E120" s="206"/>
      <c r="F120" s="206"/>
      <c r="G120" s="208" t="s">
        <v>14</v>
      </c>
      <c r="H120" s="200">
        <v>4543.36</v>
      </c>
      <c r="I120" s="200">
        <v>4543.36</v>
      </c>
    </row>
    <row r="121" spans="1:9" s="205" customFormat="1" ht="12" customHeight="1">
      <c r="A121" s="212"/>
      <c r="B121" s="435"/>
      <c r="C121" s="287"/>
      <c r="D121" s="207"/>
      <c r="E121" s="206"/>
      <c r="F121" s="206"/>
      <c r="G121" s="208" t="s">
        <v>15</v>
      </c>
      <c r="H121" s="200">
        <v>0</v>
      </c>
      <c r="I121" s="200">
        <v>0</v>
      </c>
    </row>
    <row r="122" spans="1:9" s="205" customFormat="1" ht="24.75" customHeight="1">
      <c r="A122" s="212"/>
      <c r="B122" s="435"/>
      <c r="C122" s="287"/>
      <c r="D122" s="206"/>
      <c r="E122" s="206"/>
      <c r="F122" s="206"/>
      <c r="G122" s="209" t="s">
        <v>16</v>
      </c>
      <c r="H122" s="200">
        <v>6000.64</v>
      </c>
      <c r="I122" s="200">
        <v>6000.64</v>
      </c>
    </row>
    <row r="123" spans="1:9" s="205" customFormat="1" ht="9.75" customHeight="1">
      <c r="A123" s="212"/>
      <c r="B123" s="434" t="s">
        <v>315</v>
      </c>
      <c r="C123" s="287"/>
      <c r="D123" s="206"/>
      <c r="E123" s="206"/>
      <c r="F123" s="206"/>
      <c r="G123" s="210"/>
      <c r="H123" s="200"/>
      <c r="I123" s="200"/>
    </row>
    <row r="124" spans="1:9" ht="11.25" customHeight="1">
      <c r="A124" s="92"/>
      <c r="B124" s="435"/>
      <c r="C124" s="114"/>
      <c r="D124" s="42"/>
      <c r="E124" s="42"/>
      <c r="F124" s="42"/>
      <c r="G124" s="42" t="s">
        <v>121</v>
      </c>
      <c r="H124" s="200">
        <f>SUM(H125:H127)</f>
        <v>5967</v>
      </c>
      <c r="I124" s="200">
        <f>SUM(I125:I127)</f>
        <v>5967</v>
      </c>
    </row>
    <row r="125" spans="1:9" ht="12.75" customHeight="1">
      <c r="A125" s="92"/>
      <c r="B125" s="435"/>
      <c r="C125" s="114"/>
      <c r="D125" s="42"/>
      <c r="E125" s="42"/>
      <c r="F125" s="42"/>
      <c r="G125" s="43" t="s">
        <v>14</v>
      </c>
      <c r="H125" s="54">
        <v>2571.15</v>
      </c>
      <c r="I125" s="54">
        <v>2571.15</v>
      </c>
    </row>
    <row r="126" spans="1:9" ht="12.75">
      <c r="A126" s="92"/>
      <c r="B126" s="42"/>
      <c r="C126" s="114"/>
      <c r="D126" s="42"/>
      <c r="E126" s="42"/>
      <c r="F126" s="42"/>
      <c r="G126" s="43" t="s">
        <v>15</v>
      </c>
      <c r="H126" s="54"/>
      <c r="I126" s="54"/>
    </row>
    <row r="127" spans="1:9" ht="24">
      <c r="A127" s="92"/>
      <c r="B127" s="42"/>
      <c r="C127" s="114"/>
      <c r="D127" s="42"/>
      <c r="E127" s="42"/>
      <c r="F127" s="42"/>
      <c r="G127" s="44" t="s">
        <v>16</v>
      </c>
      <c r="H127" s="54">
        <v>3395.85</v>
      </c>
      <c r="I127" s="54">
        <v>3395.85</v>
      </c>
    </row>
    <row r="128" spans="1:9" ht="26.25" customHeight="1">
      <c r="A128" s="236"/>
      <c r="B128" s="45"/>
      <c r="C128" s="284"/>
      <c r="D128" s="45"/>
      <c r="E128" s="45"/>
      <c r="F128" s="45"/>
      <c r="G128" s="226" t="s">
        <v>120</v>
      </c>
      <c r="H128" s="55"/>
      <c r="I128" s="55"/>
    </row>
    <row r="129" spans="1:9" s="57" customFormat="1" ht="12.75">
      <c r="A129" s="281"/>
      <c r="B129" s="81" t="s">
        <v>123</v>
      </c>
      <c r="C129" s="289"/>
      <c r="D129" s="81"/>
      <c r="E129" s="81"/>
      <c r="F129" s="81"/>
      <c r="G129" s="81"/>
      <c r="H129" s="56">
        <f>SUM(H10,H22,H32,H42,H53,H63,H75,H85,H96,H107,H118)</f>
        <v>5843400.9</v>
      </c>
      <c r="I129" s="56">
        <f>SUM(I10,I22,I32,I42,I53,I63,I75,I85,I96,I107,I118)</f>
        <v>3003864.67</v>
      </c>
    </row>
    <row r="130" spans="1:9" ht="12.75">
      <c r="A130" s="92"/>
      <c r="B130" s="42" t="s">
        <v>122</v>
      </c>
      <c r="C130" s="114"/>
      <c r="D130" s="42"/>
      <c r="E130" s="42"/>
      <c r="F130" s="42"/>
      <c r="G130" s="42"/>
      <c r="H130" s="56">
        <f>SUM(H11,H23,H33,H43,H54,H64,H75,H86,H97,H108,H119)</f>
        <v>2337411.5700000003</v>
      </c>
      <c r="I130" s="56">
        <f>SUM(I11,I23,I33,I43,I54,I64,I75,I86,I97,I108,I119)</f>
        <v>871291.02</v>
      </c>
    </row>
    <row r="131" spans="1:9" ht="12.75">
      <c r="A131" s="92"/>
      <c r="B131" s="43" t="s">
        <v>14</v>
      </c>
      <c r="C131" s="114"/>
      <c r="D131" s="42"/>
      <c r="E131" s="42"/>
      <c r="F131" s="42"/>
      <c r="G131" s="42"/>
      <c r="H131" s="56">
        <f>SUM(H12,H24,H34,H44,H55,H65,H76,H87,H120)</f>
        <v>117140.06</v>
      </c>
      <c r="I131" s="56">
        <f>SUM(I12,I24,I34,I44,I55,I65,I76,I87,I120)</f>
        <v>24926.370000000003</v>
      </c>
    </row>
    <row r="132" spans="1:9" ht="12.75">
      <c r="A132" s="92"/>
      <c r="B132" s="43" t="s">
        <v>15</v>
      </c>
      <c r="C132" s="114"/>
      <c r="D132" s="42"/>
      <c r="E132" s="42"/>
      <c r="F132" s="42"/>
      <c r="G132" s="42"/>
      <c r="H132" s="56">
        <f>SUM(H13,H25,H35,H45,H56,H66,H77,H88,H99,H110,H121)</f>
        <v>227972.59</v>
      </c>
      <c r="I132" s="56">
        <f>SUM(I13,I25,I35,I45,I56,I66,I77,I88,I99,I110,I121)</f>
        <v>94883.11</v>
      </c>
    </row>
    <row r="133" spans="1:9" ht="12" customHeight="1">
      <c r="A133" s="92"/>
      <c r="B133" s="44" t="s">
        <v>16</v>
      </c>
      <c r="C133" s="114"/>
      <c r="D133" s="42"/>
      <c r="E133" s="42"/>
      <c r="F133" s="42"/>
      <c r="G133" s="92"/>
      <c r="H133" s="56">
        <f>SUM(H14,H26,H36,H46,H57,H67,H78,H89,H100,H111,H122)</f>
        <v>1958147.9200000002</v>
      </c>
      <c r="I133" s="56">
        <f>SUM(I14,I26,I36,I46,I57,I67,I78,I89,I100,I111,I122)</f>
        <v>717330.54</v>
      </c>
    </row>
    <row r="134" spans="1:9" ht="14.25" customHeight="1">
      <c r="A134" s="92"/>
      <c r="B134" s="80"/>
      <c r="C134" s="114"/>
      <c r="D134" s="42"/>
      <c r="E134" s="42"/>
      <c r="F134" s="42"/>
      <c r="G134" s="92"/>
      <c r="H134" s="56">
        <f>SUM(H16)</f>
        <v>0</v>
      </c>
      <c r="I134" s="56">
        <f>SUM(I16)</f>
        <v>0</v>
      </c>
    </row>
    <row r="135" spans="1:9" ht="12.75">
      <c r="A135" s="92"/>
      <c r="B135" s="42" t="s">
        <v>121</v>
      </c>
      <c r="C135" s="114"/>
      <c r="D135" s="42"/>
      <c r="E135" s="42"/>
      <c r="F135" s="42"/>
      <c r="G135" s="42"/>
      <c r="H135" s="56">
        <f>SUM(H17,H27,H37,H47,H58,H69,H80,H91,H102,H113,H124)</f>
        <v>3505989.33</v>
      </c>
      <c r="I135" s="56">
        <f>SUM(I17,I27,I37,I47,I58,I69,I80,I91,I102,I113,I124)</f>
        <v>2132573.65</v>
      </c>
    </row>
    <row r="136" spans="1:9" ht="12.75">
      <c r="A136" s="92"/>
      <c r="B136" s="43" t="s">
        <v>14</v>
      </c>
      <c r="C136" s="114"/>
      <c r="D136" s="42"/>
      <c r="E136" s="42"/>
      <c r="F136" s="42"/>
      <c r="G136" s="42"/>
      <c r="H136" s="56">
        <f>SUM(H18,H28,H38,H48,H59,H70,H81,H92,H103,H114,H125)</f>
        <v>1447214.0799999998</v>
      </c>
      <c r="I136" s="56">
        <f>SUM(I18,I28,I38,I48,I59,I70,I81,I92,I103,I114,I125)</f>
        <v>887313.2999999999</v>
      </c>
    </row>
    <row r="137" spans="1:9" ht="12.75">
      <c r="A137" s="92"/>
      <c r="B137" s="43" t="s">
        <v>15</v>
      </c>
      <c r="C137" s="114"/>
      <c r="D137" s="42"/>
      <c r="E137" s="42"/>
      <c r="F137" s="42"/>
      <c r="G137" s="42"/>
      <c r="H137" s="56">
        <f>SUM(H19,H29,H39,H49,H60,H71,H82,H93,H115,H126)</f>
        <v>2514.58</v>
      </c>
      <c r="I137" s="56">
        <f>SUM(I19,I29,I39,I49,I60,I71,I82,I93,I115,I126)</f>
        <v>0</v>
      </c>
    </row>
    <row r="138" spans="1:9" ht="12.75">
      <c r="A138" s="92"/>
      <c r="B138" s="44" t="s">
        <v>16</v>
      </c>
      <c r="C138" s="114"/>
      <c r="D138" s="42"/>
      <c r="E138" s="42"/>
      <c r="F138" s="42"/>
      <c r="G138" s="42"/>
      <c r="H138" s="56">
        <f>SUM(H20,H30,H40,H50,H61,H72,H83,H94,H105,H116,H127)</f>
        <v>2056260.6700000002</v>
      </c>
      <c r="I138" s="56">
        <f>SUM(I20,I30,I40,I50,I61,I72,I83,I94,I105,I116,I127)</f>
        <v>1245260.35</v>
      </c>
    </row>
    <row r="139" spans="1:9" ht="24">
      <c r="A139" s="236"/>
      <c r="B139" s="226" t="s">
        <v>120</v>
      </c>
      <c r="C139" s="284"/>
      <c r="D139" s="45"/>
      <c r="E139" s="45"/>
      <c r="F139" s="45"/>
      <c r="G139" s="45"/>
      <c r="H139" s="227">
        <f>SUM(H21,H31,H41,H51,H52,H62,H73,H84,H95,H106,H117,H128)</f>
        <v>1697799.56</v>
      </c>
      <c r="I139" s="227">
        <f>SUM(I21,I31,I41,I51,I52,I62,I73,I84,I95,I106,I117,I128)</f>
        <v>901048.56</v>
      </c>
    </row>
  </sheetData>
  <sheetProtection/>
  <mergeCells count="20">
    <mergeCell ref="B120:B122"/>
    <mergeCell ref="B123:B125"/>
    <mergeCell ref="B98:B100"/>
    <mergeCell ref="B101:B103"/>
    <mergeCell ref="B109:B111"/>
    <mergeCell ref="B112:B114"/>
    <mergeCell ref="B87:B89"/>
    <mergeCell ref="B65:B67"/>
    <mergeCell ref="D22:D25"/>
    <mergeCell ref="B13:B21"/>
    <mergeCell ref="B76:B78"/>
    <mergeCell ref="A5:I5"/>
    <mergeCell ref="I7:I8"/>
    <mergeCell ref="A7:A8"/>
    <mergeCell ref="B7:B8"/>
    <mergeCell ref="C7:C8"/>
    <mergeCell ref="D7:D8"/>
    <mergeCell ref="E7:E8"/>
    <mergeCell ref="F7:F8"/>
    <mergeCell ref="G7:H7"/>
  </mergeCells>
  <printOptions/>
  <pageMargins left="0.7086614173228347" right="0.7086614173228347" top="0.984251968503937" bottom="0.9055118110236221" header="0" footer="0.7086614173228347"/>
  <pageSetup horizontalDpi="600" verticalDpi="600" orientation="landscape" paperSize="9" scale="70" r:id="rId1"/>
  <headerFooter alignWithMargins="0">
    <oddFooter>&amp;CStrona &amp;P z &amp;N</oddFooter>
  </headerFooter>
  <rowBreaks count="3" manualBreakCount="3">
    <brk id="31" max="12" man="1"/>
    <brk id="52" max="12" man="1"/>
    <brk id="73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14.25390625" style="72" customWidth="1"/>
    <col min="2" max="2" width="3.875" style="72" customWidth="1"/>
    <col min="3" max="3" width="5.875" style="72" customWidth="1"/>
    <col min="4" max="4" width="4.625" style="72" customWidth="1"/>
    <col min="5" max="5" width="6.25390625" style="72" customWidth="1"/>
    <col min="6" max="6" width="9.00390625" style="72" customWidth="1"/>
    <col min="7" max="7" width="6.125" style="72" customWidth="1"/>
    <col min="8" max="8" width="6.25390625" style="72" customWidth="1"/>
    <col min="9" max="9" width="7.375" style="72" customWidth="1"/>
    <col min="10" max="10" width="6.00390625" style="72" customWidth="1"/>
    <col min="11" max="11" width="6.375" style="72" customWidth="1"/>
    <col min="12" max="12" width="6.00390625" style="72" customWidth="1"/>
    <col min="13" max="13" width="6.375" style="72" customWidth="1"/>
    <col min="14" max="14" width="6.625" style="72" customWidth="1"/>
    <col min="15" max="15" width="9.00390625" style="72" customWidth="1"/>
    <col min="16" max="16" width="9.625" style="73" customWidth="1"/>
    <col min="17" max="17" width="6.875" style="73" customWidth="1"/>
    <col min="18" max="18" width="6.125" style="73" customWidth="1"/>
    <col min="19" max="19" width="7.125" style="73" customWidth="1"/>
    <col min="20" max="16384" width="9.125" style="73" customWidth="1"/>
  </cols>
  <sheetData>
    <row r="1" spans="16:19" ht="51" customHeight="1">
      <c r="P1" s="462" t="s">
        <v>336</v>
      </c>
      <c r="Q1" s="463"/>
      <c r="R1" s="463"/>
      <c r="S1" s="463"/>
    </row>
    <row r="2" spans="1:19" ht="24.75" customHeight="1">
      <c r="A2" s="465" t="s">
        <v>192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</row>
    <row r="3" spans="1:9" ht="18.75">
      <c r="A3" s="77"/>
      <c r="B3" s="77"/>
      <c r="C3" s="77"/>
      <c r="D3" s="77"/>
      <c r="E3" s="77"/>
      <c r="F3" s="77"/>
      <c r="G3" s="77"/>
      <c r="H3" s="77"/>
      <c r="I3" s="77"/>
    </row>
    <row r="4" spans="1:19" ht="21.75" customHeight="1">
      <c r="A4" s="71"/>
      <c r="B4" s="71"/>
      <c r="C4" s="71"/>
      <c r="D4" s="71"/>
      <c r="E4" s="71"/>
      <c r="F4" s="71"/>
      <c r="G4" s="71"/>
      <c r="Q4" s="464" t="s">
        <v>105</v>
      </c>
      <c r="R4" s="464"/>
      <c r="S4" s="464"/>
    </row>
    <row r="5" spans="1:19" s="141" customFormat="1" ht="11.25">
      <c r="A5" s="445" t="s">
        <v>71</v>
      </c>
      <c r="B5" s="445" t="s">
        <v>49</v>
      </c>
      <c r="C5" s="445" t="s">
        <v>50</v>
      </c>
      <c r="D5" s="445" t="s">
        <v>51</v>
      </c>
      <c r="E5" s="445" t="s">
        <v>4</v>
      </c>
      <c r="F5" s="445" t="s">
        <v>114</v>
      </c>
      <c r="G5" s="443" t="s">
        <v>87</v>
      </c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44"/>
    </row>
    <row r="6" spans="1:19" s="141" customFormat="1" ht="11.25">
      <c r="A6" s="456"/>
      <c r="B6" s="456"/>
      <c r="C6" s="456"/>
      <c r="D6" s="456"/>
      <c r="E6" s="456"/>
      <c r="F6" s="456"/>
      <c r="G6" s="445" t="s">
        <v>106</v>
      </c>
      <c r="H6" s="458" t="s">
        <v>87</v>
      </c>
      <c r="I6" s="458"/>
      <c r="J6" s="458"/>
      <c r="K6" s="458"/>
      <c r="L6" s="458"/>
      <c r="M6" s="458"/>
      <c r="N6" s="458"/>
      <c r="O6" s="445" t="s">
        <v>107</v>
      </c>
      <c r="P6" s="459" t="s">
        <v>87</v>
      </c>
      <c r="Q6" s="460"/>
      <c r="R6" s="460"/>
      <c r="S6" s="461"/>
    </row>
    <row r="7" spans="1:19" s="141" customFormat="1" ht="21.75" customHeight="1">
      <c r="A7" s="456"/>
      <c r="B7" s="456"/>
      <c r="C7" s="456"/>
      <c r="D7" s="456"/>
      <c r="E7" s="456"/>
      <c r="F7" s="456"/>
      <c r="G7" s="456"/>
      <c r="H7" s="443" t="s">
        <v>108</v>
      </c>
      <c r="I7" s="444"/>
      <c r="J7" s="445" t="s">
        <v>109</v>
      </c>
      <c r="K7" s="445" t="s">
        <v>110</v>
      </c>
      <c r="L7" s="445" t="s">
        <v>111</v>
      </c>
      <c r="M7" s="445" t="s">
        <v>115</v>
      </c>
      <c r="N7" s="445" t="s">
        <v>116</v>
      </c>
      <c r="O7" s="456"/>
      <c r="P7" s="443" t="s">
        <v>0</v>
      </c>
      <c r="Q7" s="142" t="s">
        <v>53</v>
      </c>
      <c r="R7" s="458" t="s">
        <v>112</v>
      </c>
      <c r="S7" s="458" t="s">
        <v>117</v>
      </c>
    </row>
    <row r="8" spans="1:19" s="141" customFormat="1" ht="115.5">
      <c r="A8" s="446"/>
      <c r="B8" s="446"/>
      <c r="C8" s="446"/>
      <c r="D8" s="446"/>
      <c r="E8" s="446"/>
      <c r="F8" s="446"/>
      <c r="G8" s="446"/>
      <c r="H8" s="144" t="s">
        <v>2</v>
      </c>
      <c r="I8" s="144" t="s">
        <v>113</v>
      </c>
      <c r="J8" s="446"/>
      <c r="K8" s="446"/>
      <c r="L8" s="446"/>
      <c r="M8" s="446"/>
      <c r="N8" s="446"/>
      <c r="O8" s="446"/>
      <c r="P8" s="458"/>
      <c r="Q8" s="143" t="s">
        <v>1</v>
      </c>
      <c r="R8" s="458"/>
      <c r="S8" s="458"/>
    </row>
    <row r="9" spans="1:19" ht="6" customHeight="1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I9" s="74">
        <v>9</v>
      </c>
      <c r="J9" s="74">
        <v>10</v>
      </c>
      <c r="K9" s="74">
        <v>11</v>
      </c>
      <c r="L9" s="74">
        <v>12</v>
      </c>
      <c r="M9" s="74">
        <v>13</v>
      </c>
      <c r="N9" s="74">
        <v>14</v>
      </c>
      <c r="O9" s="74">
        <v>15</v>
      </c>
      <c r="P9" s="74">
        <v>16</v>
      </c>
      <c r="Q9" s="74">
        <v>17</v>
      </c>
      <c r="R9" s="74">
        <v>18</v>
      </c>
      <c r="S9" s="74">
        <v>19</v>
      </c>
    </row>
    <row r="10" spans="1:19" ht="54" customHeight="1">
      <c r="A10" s="447" t="s">
        <v>118</v>
      </c>
      <c r="B10" s="448"/>
      <c r="C10" s="449"/>
      <c r="D10" s="78"/>
      <c r="E10" s="94">
        <f>SUM(E11:E12)</f>
        <v>0</v>
      </c>
      <c r="F10" s="94">
        <f aca="true" t="shared" si="0" ref="F10:S10">SUM(F11:F12)</f>
        <v>0</v>
      </c>
      <c r="G10" s="94">
        <f t="shared" si="0"/>
        <v>0</v>
      </c>
      <c r="H10" s="94">
        <f t="shared" si="0"/>
        <v>0</v>
      </c>
      <c r="I10" s="94">
        <f t="shared" si="0"/>
        <v>0</v>
      </c>
      <c r="J10" s="94">
        <f t="shared" si="0"/>
        <v>0</v>
      </c>
      <c r="K10" s="94">
        <f t="shared" si="0"/>
        <v>0</v>
      </c>
      <c r="L10" s="94">
        <f t="shared" si="0"/>
        <v>0</v>
      </c>
      <c r="M10" s="94">
        <f t="shared" si="0"/>
        <v>0</v>
      </c>
      <c r="N10" s="94">
        <f t="shared" si="0"/>
        <v>0</v>
      </c>
      <c r="O10" s="94">
        <f t="shared" si="0"/>
        <v>0</v>
      </c>
      <c r="P10" s="94">
        <f t="shared" si="0"/>
        <v>0</v>
      </c>
      <c r="Q10" s="94">
        <f t="shared" si="0"/>
        <v>0</v>
      </c>
      <c r="R10" s="94">
        <f t="shared" si="0"/>
        <v>0</v>
      </c>
      <c r="S10" s="94">
        <f t="shared" si="0"/>
        <v>0</v>
      </c>
    </row>
    <row r="11" spans="1:19" ht="8.2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6"/>
      <c r="Q11" s="76"/>
      <c r="R11" s="76"/>
      <c r="S11" s="76"/>
    </row>
    <row r="12" spans="1:19" ht="7.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6"/>
      <c r="Q12" s="76"/>
      <c r="R12" s="76"/>
      <c r="S12" s="76"/>
    </row>
    <row r="13" spans="1:19" ht="59.25" customHeight="1">
      <c r="A13" s="453" t="s">
        <v>166</v>
      </c>
      <c r="B13" s="454"/>
      <c r="C13" s="455"/>
      <c r="D13" s="79"/>
      <c r="E13" s="94">
        <f>SUM(E14:E15)</f>
        <v>0</v>
      </c>
      <c r="F13" s="94">
        <f aca="true" t="shared" si="1" ref="F13:S13">SUM(F14:F15)</f>
        <v>0</v>
      </c>
      <c r="G13" s="94">
        <f t="shared" si="1"/>
        <v>0</v>
      </c>
      <c r="H13" s="94">
        <f t="shared" si="1"/>
        <v>0</v>
      </c>
      <c r="I13" s="94">
        <f t="shared" si="1"/>
        <v>0</v>
      </c>
      <c r="J13" s="94">
        <f t="shared" si="1"/>
        <v>0</v>
      </c>
      <c r="K13" s="94">
        <f t="shared" si="1"/>
        <v>0</v>
      </c>
      <c r="L13" s="94">
        <f t="shared" si="1"/>
        <v>0</v>
      </c>
      <c r="M13" s="94">
        <f t="shared" si="1"/>
        <v>0</v>
      </c>
      <c r="N13" s="94">
        <f t="shared" si="1"/>
        <v>0</v>
      </c>
      <c r="O13" s="94">
        <f t="shared" si="1"/>
        <v>0</v>
      </c>
      <c r="P13" s="94">
        <f t="shared" si="1"/>
        <v>0</v>
      </c>
      <c r="Q13" s="94">
        <f t="shared" si="1"/>
        <v>0</v>
      </c>
      <c r="R13" s="94">
        <f t="shared" si="1"/>
        <v>0</v>
      </c>
      <c r="S13" s="94">
        <f t="shared" si="1"/>
        <v>0</v>
      </c>
    </row>
    <row r="14" spans="1:19" ht="9.75" customHeight="1">
      <c r="A14" s="75"/>
      <c r="B14" s="75"/>
      <c r="C14" s="75"/>
      <c r="D14" s="75"/>
      <c r="E14" s="75"/>
      <c r="F14" s="115"/>
      <c r="G14" s="115"/>
      <c r="H14" s="115"/>
      <c r="I14" s="115"/>
      <c r="J14" s="115"/>
      <c r="K14" s="75"/>
      <c r="L14" s="75"/>
      <c r="M14" s="75"/>
      <c r="N14" s="75"/>
      <c r="O14" s="75"/>
      <c r="P14" s="76"/>
      <c r="Q14" s="76"/>
      <c r="R14" s="76"/>
      <c r="S14" s="76"/>
    </row>
    <row r="15" spans="1:19" ht="8.2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  <c r="Q15" s="76"/>
      <c r="R15" s="76"/>
      <c r="S15" s="76"/>
    </row>
    <row r="16" spans="1:19" ht="46.5" customHeight="1">
      <c r="A16" s="450" t="s">
        <v>119</v>
      </c>
      <c r="B16" s="451"/>
      <c r="C16" s="452"/>
      <c r="D16" s="93"/>
      <c r="E16" s="94">
        <f aca="true" t="shared" si="2" ref="E16:S16">SUM(E17:E20)</f>
        <v>50000</v>
      </c>
      <c r="F16" s="94">
        <f t="shared" si="2"/>
        <v>1050000</v>
      </c>
      <c r="G16" s="94">
        <f t="shared" si="2"/>
        <v>20000</v>
      </c>
      <c r="H16" s="94">
        <f t="shared" si="2"/>
        <v>0</v>
      </c>
      <c r="I16" s="94">
        <f t="shared" si="2"/>
        <v>20000</v>
      </c>
      <c r="J16" s="94">
        <f t="shared" si="2"/>
        <v>0</v>
      </c>
      <c r="K16" s="94">
        <f t="shared" si="2"/>
        <v>0</v>
      </c>
      <c r="L16" s="94">
        <f t="shared" si="2"/>
        <v>0</v>
      </c>
      <c r="M16" s="94">
        <f t="shared" si="2"/>
        <v>0</v>
      </c>
      <c r="N16" s="94">
        <f t="shared" si="2"/>
        <v>0</v>
      </c>
      <c r="O16" s="94">
        <f t="shared" si="2"/>
        <v>1030000</v>
      </c>
      <c r="P16" s="94">
        <f t="shared" si="2"/>
        <v>1030000</v>
      </c>
      <c r="Q16" s="94">
        <f t="shared" si="2"/>
        <v>0</v>
      </c>
      <c r="R16" s="94">
        <f t="shared" si="2"/>
        <v>0</v>
      </c>
      <c r="S16" s="94">
        <f t="shared" si="2"/>
        <v>0</v>
      </c>
    </row>
    <row r="17" spans="1:19" ht="49.5" customHeight="1">
      <c r="A17" s="98" t="s">
        <v>145</v>
      </c>
      <c r="B17" s="98">
        <v>600</v>
      </c>
      <c r="C17" s="98">
        <v>60014</v>
      </c>
      <c r="D17" s="99">
        <v>6300</v>
      </c>
      <c r="E17" s="100"/>
      <c r="F17" s="100">
        <v>1000000</v>
      </c>
      <c r="G17" s="100"/>
      <c r="H17" s="100"/>
      <c r="I17" s="100"/>
      <c r="J17" s="100"/>
      <c r="K17" s="100"/>
      <c r="L17" s="100"/>
      <c r="M17" s="100"/>
      <c r="N17" s="100"/>
      <c r="O17" s="100">
        <v>1000000</v>
      </c>
      <c r="P17" s="97">
        <v>1000000</v>
      </c>
      <c r="Q17" s="97"/>
      <c r="R17" s="97"/>
      <c r="S17" s="97"/>
    </row>
    <row r="18" spans="1:19" ht="78" customHeight="1">
      <c r="A18" s="98" t="s">
        <v>308</v>
      </c>
      <c r="B18" s="98">
        <v>600</v>
      </c>
      <c r="C18" s="98">
        <v>60017</v>
      </c>
      <c r="D18" s="99">
        <v>2710</v>
      </c>
      <c r="E18" s="100">
        <v>20000</v>
      </c>
      <c r="F18" s="100">
        <v>20000</v>
      </c>
      <c r="G18" s="100">
        <v>20000</v>
      </c>
      <c r="H18" s="100"/>
      <c r="I18" s="100">
        <v>20000</v>
      </c>
      <c r="J18" s="100"/>
      <c r="K18" s="100"/>
      <c r="L18" s="100"/>
      <c r="M18" s="100"/>
      <c r="N18" s="100"/>
      <c r="O18" s="100"/>
      <c r="P18" s="97"/>
      <c r="Q18" s="97"/>
      <c r="R18" s="97"/>
      <c r="S18" s="97"/>
    </row>
    <row r="19" spans="1:19" s="161" customFormat="1" ht="42.75" customHeight="1" hidden="1">
      <c r="A19" s="156"/>
      <c r="B19" s="157"/>
      <c r="C19" s="157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60"/>
      <c r="Q19" s="160"/>
      <c r="R19" s="160"/>
      <c r="S19" s="160"/>
    </row>
    <row r="20" spans="1:19" ht="80.25" customHeight="1">
      <c r="A20" s="303" t="s">
        <v>323</v>
      </c>
      <c r="B20" s="304">
        <v>754</v>
      </c>
      <c r="C20" s="304">
        <v>75412</v>
      </c>
      <c r="D20" s="305">
        <v>6300</v>
      </c>
      <c r="E20" s="100">
        <v>30000</v>
      </c>
      <c r="F20" s="100">
        <v>30000</v>
      </c>
      <c r="G20" s="100"/>
      <c r="H20" s="100"/>
      <c r="I20" s="100"/>
      <c r="J20" s="100"/>
      <c r="K20" s="100"/>
      <c r="L20" s="100"/>
      <c r="M20" s="100"/>
      <c r="N20" s="100"/>
      <c r="O20" s="100">
        <v>30000</v>
      </c>
      <c r="P20" s="97">
        <v>30000</v>
      </c>
      <c r="Q20" s="97"/>
      <c r="R20" s="97"/>
      <c r="S20" s="97"/>
    </row>
    <row r="21" spans="1:19" s="71" customFormat="1" ht="24.75" customHeight="1">
      <c r="A21" s="440" t="s">
        <v>92</v>
      </c>
      <c r="B21" s="441"/>
      <c r="C21" s="442"/>
      <c r="D21" s="95"/>
      <c r="E21" s="96">
        <f>SUM(E10,E13,E16)</f>
        <v>50000</v>
      </c>
      <c r="F21" s="96">
        <f>SUM(F10,F13,F16)</f>
        <v>1050000</v>
      </c>
      <c r="G21" s="96">
        <f aca="true" t="shared" si="3" ref="G21:S21">SUM(G10,G13,G16)</f>
        <v>20000</v>
      </c>
      <c r="H21" s="96">
        <f t="shared" si="3"/>
        <v>0</v>
      </c>
      <c r="I21" s="96">
        <f t="shared" si="3"/>
        <v>20000</v>
      </c>
      <c r="J21" s="96">
        <f t="shared" si="3"/>
        <v>0</v>
      </c>
      <c r="K21" s="96">
        <f t="shared" si="3"/>
        <v>0</v>
      </c>
      <c r="L21" s="96">
        <f t="shared" si="3"/>
        <v>0</v>
      </c>
      <c r="M21" s="96">
        <f t="shared" si="3"/>
        <v>0</v>
      </c>
      <c r="N21" s="96">
        <f t="shared" si="3"/>
        <v>0</v>
      </c>
      <c r="O21" s="96">
        <f t="shared" si="3"/>
        <v>1030000</v>
      </c>
      <c r="P21" s="96">
        <f t="shared" si="3"/>
        <v>1030000</v>
      </c>
      <c r="Q21" s="96">
        <f t="shared" si="3"/>
        <v>0</v>
      </c>
      <c r="R21" s="96">
        <f t="shared" si="3"/>
        <v>0</v>
      </c>
      <c r="S21" s="96">
        <f t="shared" si="3"/>
        <v>0</v>
      </c>
    </row>
  </sheetData>
  <sheetProtection/>
  <mergeCells count="27">
    <mergeCell ref="G6:G8"/>
    <mergeCell ref="P1:S1"/>
    <mergeCell ref="Q4:S4"/>
    <mergeCell ref="S7:S8"/>
    <mergeCell ref="R7:R8"/>
    <mergeCell ref="A2:S2"/>
    <mergeCell ref="C5:C8"/>
    <mergeCell ref="D5:D8"/>
    <mergeCell ref="E5:E8"/>
    <mergeCell ref="M7:M8"/>
    <mergeCell ref="P7:P8"/>
    <mergeCell ref="O6:O8"/>
    <mergeCell ref="P6:S6"/>
    <mergeCell ref="K7:K8"/>
    <mergeCell ref="H6:N6"/>
    <mergeCell ref="L7:L8"/>
    <mergeCell ref="N7:N8"/>
    <mergeCell ref="A21:C21"/>
    <mergeCell ref="H7:I7"/>
    <mergeCell ref="J7:J8"/>
    <mergeCell ref="A10:C10"/>
    <mergeCell ref="A16:C16"/>
    <mergeCell ref="A13:C13"/>
    <mergeCell ref="A5:A8"/>
    <mergeCell ref="B5:B8"/>
    <mergeCell ref="F5:F8"/>
    <mergeCell ref="G5:S5"/>
  </mergeCells>
  <printOptions horizontalCentered="1"/>
  <pageMargins left="0.7086614173228347" right="0.7086614173228347" top="0.984251968503937" bottom="0.984251968503937" header="0" footer="0.9055118110236221"/>
  <pageSetup horizontalDpi="600" verticalDpi="600" orientation="landscape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view="pageLayout" workbookViewId="0" topLeftCell="A14">
      <selection activeCell="B1" sqref="B1"/>
    </sheetView>
  </sheetViews>
  <sheetFormatPr defaultColWidth="9.00390625" defaultRowHeight="12.75"/>
  <cols>
    <col min="1" max="1" width="5.625" style="1" customWidth="1"/>
    <col min="2" max="2" width="6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66" customWidth="1"/>
    <col min="9" max="9" width="12.75390625" style="66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45" customHeight="1">
      <c r="L1" s="368" t="s">
        <v>342</v>
      </c>
      <c r="M1" s="484"/>
    </row>
    <row r="2" spans="1:13" ht="12.75" customHeight="1">
      <c r="A2" s="481" t="s">
        <v>191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</row>
    <row r="3" spans="1:13" ht="10.5" customHeight="1">
      <c r="A3" s="6"/>
      <c r="B3" s="6"/>
      <c r="C3" s="6"/>
      <c r="D3" s="6"/>
      <c r="E3" s="6"/>
      <c r="F3" s="6"/>
      <c r="G3" s="6"/>
      <c r="H3" s="64"/>
      <c r="I3" s="64"/>
      <c r="J3" s="6"/>
      <c r="K3" s="6"/>
      <c r="L3" s="6"/>
      <c r="M3" s="4" t="s">
        <v>70</v>
      </c>
    </row>
    <row r="4" spans="1:13" s="145" customFormat="1" ht="19.5" customHeight="1">
      <c r="A4" s="482" t="s">
        <v>80</v>
      </c>
      <c r="B4" s="482" t="s">
        <v>49</v>
      </c>
      <c r="C4" s="482" t="s">
        <v>69</v>
      </c>
      <c r="D4" s="483" t="s">
        <v>97</v>
      </c>
      <c r="E4" s="483" t="s">
        <v>81</v>
      </c>
      <c r="F4" s="483" t="s">
        <v>86</v>
      </c>
      <c r="G4" s="483"/>
      <c r="H4" s="483"/>
      <c r="I4" s="483"/>
      <c r="J4" s="483"/>
      <c r="K4" s="483"/>
      <c r="L4" s="483"/>
      <c r="M4" s="483" t="s">
        <v>84</v>
      </c>
    </row>
    <row r="5" spans="1:13" s="145" customFormat="1" ht="19.5" customHeight="1">
      <c r="A5" s="482"/>
      <c r="B5" s="482"/>
      <c r="C5" s="482"/>
      <c r="D5" s="483"/>
      <c r="E5" s="483"/>
      <c r="F5" s="483" t="s">
        <v>228</v>
      </c>
      <c r="G5" s="483" t="s">
        <v>57</v>
      </c>
      <c r="H5" s="483"/>
      <c r="I5" s="483"/>
      <c r="J5" s="483"/>
      <c r="K5" s="483"/>
      <c r="L5" s="483"/>
      <c r="M5" s="483"/>
    </row>
    <row r="6" spans="1:13" s="145" customFormat="1" ht="22.5" customHeight="1">
      <c r="A6" s="482"/>
      <c r="B6" s="482"/>
      <c r="C6" s="482"/>
      <c r="D6" s="483"/>
      <c r="E6" s="483"/>
      <c r="F6" s="483"/>
      <c r="G6" s="483" t="s">
        <v>93</v>
      </c>
      <c r="H6" s="493" t="s">
        <v>88</v>
      </c>
      <c r="I6" s="146" t="s">
        <v>53</v>
      </c>
      <c r="J6" s="485" t="s">
        <v>95</v>
      </c>
      <c r="K6" s="486"/>
      <c r="L6" s="483" t="s">
        <v>89</v>
      </c>
      <c r="M6" s="483"/>
    </row>
    <row r="7" spans="1:13" s="145" customFormat="1" ht="19.5" customHeight="1">
      <c r="A7" s="482"/>
      <c r="B7" s="482"/>
      <c r="C7" s="482"/>
      <c r="D7" s="483"/>
      <c r="E7" s="483"/>
      <c r="F7" s="483"/>
      <c r="G7" s="483"/>
      <c r="H7" s="493"/>
      <c r="I7" s="491" t="s">
        <v>103</v>
      </c>
      <c r="J7" s="487"/>
      <c r="K7" s="488"/>
      <c r="L7" s="483"/>
      <c r="M7" s="483"/>
    </row>
    <row r="8" spans="1:13" s="145" customFormat="1" ht="73.5" customHeight="1">
      <c r="A8" s="482"/>
      <c r="B8" s="482"/>
      <c r="C8" s="482"/>
      <c r="D8" s="483"/>
      <c r="E8" s="483"/>
      <c r="F8" s="483"/>
      <c r="G8" s="483"/>
      <c r="H8" s="493"/>
      <c r="I8" s="492"/>
      <c r="J8" s="489"/>
      <c r="K8" s="490"/>
      <c r="L8" s="483"/>
      <c r="M8" s="483"/>
    </row>
    <row r="9" spans="1:13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5</v>
      </c>
      <c r="G9" s="8">
        <v>6</v>
      </c>
      <c r="H9" s="65">
        <v>7</v>
      </c>
      <c r="I9" s="70">
        <v>8</v>
      </c>
      <c r="J9" s="478">
        <v>9</v>
      </c>
      <c r="K9" s="479"/>
      <c r="L9" s="8">
        <v>10</v>
      </c>
      <c r="M9" s="8">
        <v>11</v>
      </c>
    </row>
    <row r="10" spans="1:13" s="14" customFormat="1" ht="68.25" customHeight="1" hidden="1">
      <c r="A10" s="51">
        <v>1</v>
      </c>
      <c r="B10" s="101">
        <v>720</v>
      </c>
      <c r="C10" s="101">
        <v>72095</v>
      </c>
      <c r="D10" s="111" t="s">
        <v>146</v>
      </c>
      <c r="E10" s="51"/>
      <c r="F10" s="26">
        <v>0</v>
      </c>
      <c r="G10" s="102">
        <v>0</v>
      </c>
      <c r="H10" s="102">
        <v>0</v>
      </c>
      <c r="I10" s="102"/>
      <c r="J10" s="67" t="s">
        <v>85</v>
      </c>
      <c r="K10" s="68"/>
      <c r="L10" s="26">
        <v>0</v>
      </c>
      <c r="M10" s="12" t="s">
        <v>6</v>
      </c>
    </row>
    <row r="11" spans="1:13" s="14" customFormat="1" ht="33.75" customHeight="1">
      <c r="A11" s="51" t="s">
        <v>54</v>
      </c>
      <c r="B11" s="315">
        <v>700</v>
      </c>
      <c r="C11" s="315">
        <v>70005</v>
      </c>
      <c r="D11" s="252" t="s">
        <v>326</v>
      </c>
      <c r="E11" s="51"/>
      <c r="F11" s="299">
        <v>54000</v>
      </c>
      <c r="G11" s="155">
        <v>0</v>
      </c>
      <c r="H11" s="155">
        <v>54000</v>
      </c>
      <c r="I11" s="102"/>
      <c r="J11" s="316" t="s">
        <v>85</v>
      </c>
      <c r="K11" s="68"/>
      <c r="L11" s="26"/>
      <c r="M11" s="9" t="s">
        <v>6</v>
      </c>
    </row>
    <row r="12" spans="1:13" ht="30.75" customHeight="1">
      <c r="A12" s="250" t="s">
        <v>55</v>
      </c>
      <c r="B12" s="251">
        <v>750</v>
      </c>
      <c r="C12" s="251">
        <v>75023</v>
      </c>
      <c r="D12" s="252" t="s">
        <v>298</v>
      </c>
      <c r="E12" s="50"/>
      <c r="F12" s="297">
        <v>6400</v>
      </c>
      <c r="G12" s="297">
        <v>6400</v>
      </c>
      <c r="H12" s="297"/>
      <c r="I12" s="50"/>
      <c r="J12" s="316" t="s">
        <v>85</v>
      </c>
      <c r="K12" s="63"/>
      <c r="L12" s="251"/>
      <c r="M12" s="9" t="s">
        <v>6</v>
      </c>
    </row>
    <row r="13" spans="1:13" ht="31.5" customHeight="1">
      <c r="A13" s="250" t="s">
        <v>56</v>
      </c>
      <c r="B13" s="251">
        <v>750</v>
      </c>
      <c r="C13" s="251">
        <v>75095</v>
      </c>
      <c r="D13" s="264" t="s">
        <v>316</v>
      </c>
      <c r="E13" s="50"/>
      <c r="F13" s="297">
        <v>3550</v>
      </c>
      <c r="G13" s="297">
        <v>1750</v>
      </c>
      <c r="H13" s="297"/>
      <c r="I13" s="50"/>
      <c r="J13" s="316" t="s">
        <v>85</v>
      </c>
      <c r="K13" s="317">
        <v>1800</v>
      </c>
      <c r="L13" s="251"/>
      <c r="M13" s="251" t="s">
        <v>6</v>
      </c>
    </row>
    <row r="14" spans="1:13" ht="9" customHeight="1">
      <c r="A14" s="472" t="s">
        <v>48</v>
      </c>
      <c r="B14" s="474">
        <v>754</v>
      </c>
      <c r="C14" s="474">
        <v>75412</v>
      </c>
      <c r="D14" s="476" t="s">
        <v>324</v>
      </c>
      <c r="E14" s="313"/>
      <c r="F14" s="468">
        <v>60000</v>
      </c>
      <c r="G14" s="468">
        <v>0</v>
      </c>
      <c r="H14" s="468">
        <v>30000</v>
      </c>
      <c r="I14" s="470"/>
      <c r="J14" s="318" t="s">
        <v>44</v>
      </c>
      <c r="K14" s="317"/>
      <c r="L14" s="472"/>
      <c r="M14" s="466" t="s">
        <v>6</v>
      </c>
    </row>
    <row r="15" spans="1:13" ht="33" customHeight="1">
      <c r="A15" s="473"/>
      <c r="B15" s="475"/>
      <c r="C15" s="475"/>
      <c r="D15" s="477"/>
      <c r="E15" s="314"/>
      <c r="F15" s="469"/>
      <c r="G15" s="469"/>
      <c r="H15" s="469"/>
      <c r="I15" s="471"/>
      <c r="J15" s="319" t="s">
        <v>325</v>
      </c>
      <c r="K15" s="320">
        <v>30000</v>
      </c>
      <c r="L15" s="473"/>
      <c r="M15" s="467"/>
    </row>
    <row r="16" spans="1:13" ht="32.25" customHeight="1">
      <c r="A16" s="306" t="s">
        <v>58</v>
      </c>
      <c r="B16" s="307">
        <v>900</v>
      </c>
      <c r="C16" s="307">
        <v>90015</v>
      </c>
      <c r="D16" s="308" t="s">
        <v>250</v>
      </c>
      <c r="E16" s="309">
        <v>20000</v>
      </c>
      <c r="F16" s="310">
        <v>30000</v>
      </c>
      <c r="G16" s="310">
        <v>0</v>
      </c>
      <c r="H16" s="310">
        <v>30000</v>
      </c>
      <c r="I16" s="311"/>
      <c r="J16" s="321" t="s">
        <v>85</v>
      </c>
      <c r="K16" s="312"/>
      <c r="L16" s="307">
        <v>0</v>
      </c>
      <c r="M16" s="307" t="s">
        <v>6</v>
      </c>
    </row>
    <row r="17" spans="1:13" ht="31.5" customHeight="1">
      <c r="A17" s="13" t="s">
        <v>61</v>
      </c>
      <c r="B17" s="9">
        <v>900</v>
      </c>
      <c r="C17" s="9">
        <v>90095</v>
      </c>
      <c r="D17" s="300" t="s">
        <v>267</v>
      </c>
      <c r="E17" s="24"/>
      <c r="F17" s="298">
        <v>30000</v>
      </c>
      <c r="G17" s="298">
        <v>30000</v>
      </c>
      <c r="H17" s="298"/>
      <c r="I17" s="50"/>
      <c r="J17" s="316" t="s">
        <v>85</v>
      </c>
      <c r="K17" s="63"/>
      <c r="L17" s="9"/>
      <c r="M17" s="9" t="s">
        <v>6</v>
      </c>
    </row>
    <row r="18" spans="1:13" ht="33" customHeight="1">
      <c r="A18" s="250" t="s">
        <v>282</v>
      </c>
      <c r="B18" s="251">
        <v>921</v>
      </c>
      <c r="C18" s="251">
        <v>92105</v>
      </c>
      <c r="D18" s="301" t="s">
        <v>317</v>
      </c>
      <c r="E18" s="50"/>
      <c r="F18" s="297">
        <v>5967</v>
      </c>
      <c r="G18" s="297">
        <v>2571.15</v>
      </c>
      <c r="H18" s="297"/>
      <c r="I18" s="50"/>
      <c r="J18" s="316" t="s">
        <v>85</v>
      </c>
      <c r="K18" s="63"/>
      <c r="L18" s="297">
        <v>3395.85</v>
      </c>
      <c r="M18" s="9" t="s">
        <v>6</v>
      </c>
    </row>
    <row r="19" spans="1:13" s="14" customFormat="1" ht="69" customHeight="1">
      <c r="A19" s="51" t="s">
        <v>283</v>
      </c>
      <c r="B19" s="238">
        <v>921</v>
      </c>
      <c r="C19" s="238">
        <v>92195</v>
      </c>
      <c r="D19" s="264" t="s">
        <v>340</v>
      </c>
      <c r="E19" s="51"/>
      <c r="F19" s="299">
        <v>8000</v>
      </c>
      <c r="G19" s="155">
        <v>8000</v>
      </c>
      <c r="H19" s="155">
        <v>0</v>
      </c>
      <c r="I19" s="102"/>
      <c r="J19" s="316" t="s">
        <v>85</v>
      </c>
      <c r="K19" s="68"/>
      <c r="L19" s="26"/>
      <c r="M19" s="9" t="s">
        <v>6</v>
      </c>
    </row>
    <row r="20" spans="1:13" s="14" customFormat="1" ht="69" customHeight="1">
      <c r="A20" s="51" t="s">
        <v>284</v>
      </c>
      <c r="B20" s="238">
        <v>926</v>
      </c>
      <c r="C20" s="238">
        <v>92695</v>
      </c>
      <c r="D20" s="264" t="s">
        <v>265</v>
      </c>
      <c r="E20" s="51"/>
      <c r="F20" s="299">
        <v>4553</v>
      </c>
      <c r="G20" s="155">
        <v>4553</v>
      </c>
      <c r="H20" s="155">
        <v>0</v>
      </c>
      <c r="I20" s="102"/>
      <c r="J20" s="316" t="s">
        <v>85</v>
      </c>
      <c r="K20" s="68"/>
      <c r="L20" s="26"/>
      <c r="M20" s="239" t="s">
        <v>198</v>
      </c>
    </row>
    <row r="21" spans="1:13" ht="80.25" customHeight="1">
      <c r="A21" s="250" t="s">
        <v>285</v>
      </c>
      <c r="B21" s="251">
        <v>926</v>
      </c>
      <c r="C21" s="251">
        <v>92601</v>
      </c>
      <c r="D21" s="252" t="s">
        <v>273</v>
      </c>
      <c r="E21" s="50"/>
      <c r="F21" s="297">
        <v>35055</v>
      </c>
      <c r="G21" s="297">
        <v>35055</v>
      </c>
      <c r="H21" s="297"/>
      <c r="I21" s="50"/>
      <c r="J21" s="316" t="s">
        <v>85</v>
      </c>
      <c r="K21" s="63"/>
      <c r="L21" s="251"/>
      <c r="M21" s="9" t="s">
        <v>6</v>
      </c>
    </row>
    <row r="22" spans="1:13" ht="19.5" customHeight="1">
      <c r="A22" s="480" t="s">
        <v>92</v>
      </c>
      <c r="B22" s="480"/>
      <c r="C22" s="480"/>
      <c r="D22" s="480"/>
      <c r="E22" s="22">
        <f>SUM(E16:E17)</f>
        <v>20000</v>
      </c>
      <c r="F22" s="151">
        <f>SUM(F10:F21)</f>
        <v>237525</v>
      </c>
      <c r="G22" s="151">
        <f>SUM(G10:G21)</f>
        <v>88329.15</v>
      </c>
      <c r="H22" s="151">
        <f>SUM(H10:H21)</f>
        <v>114000</v>
      </c>
      <c r="I22" s="60">
        <f>SUM(I10:I17)</f>
        <v>0</v>
      </c>
      <c r="J22" s="60"/>
      <c r="K22" s="151">
        <f>SUM(K10:K17)</f>
        <v>31800</v>
      </c>
      <c r="L22" s="151">
        <f>SUM(L10:L21)</f>
        <v>3395.85</v>
      </c>
      <c r="M22" s="15" t="s">
        <v>74</v>
      </c>
    </row>
    <row r="23" spans="1:12" s="29" customFormat="1" ht="11.25" customHeight="1">
      <c r="A23" s="29" t="s">
        <v>18</v>
      </c>
      <c r="F23" s="32"/>
      <c r="H23" s="32"/>
      <c r="I23" s="32"/>
      <c r="L23" s="29" t="s">
        <v>7</v>
      </c>
    </row>
    <row r="24" spans="1:9" s="29" customFormat="1" ht="11.25">
      <c r="A24" s="29" t="s">
        <v>19</v>
      </c>
      <c r="F24" s="32"/>
      <c r="H24" s="32"/>
      <c r="I24" s="32"/>
    </row>
    <row r="25" spans="1:9" s="29" customFormat="1" ht="11.25">
      <c r="A25" s="29" t="s">
        <v>20</v>
      </c>
      <c r="F25" s="32"/>
      <c r="H25" s="32"/>
      <c r="I25" s="32"/>
    </row>
    <row r="26" spans="1:9" s="29" customFormat="1" ht="11.25">
      <c r="A26" s="29" t="s">
        <v>21</v>
      </c>
      <c r="F26" s="32"/>
      <c r="H26" s="32"/>
      <c r="I26" s="32"/>
    </row>
    <row r="27" spans="1:9" s="29" customFormat="1" ht="11.25">
      <c r="A27" s="29" t="s">
        <v>22</v>
      </c>
      <c r="F27" s="32"/>
      <c r="H27" s="32"/>
      <c r="I27" s="32"/>
    </row>
  </sheetData>
  <sheetProtection/>
  <mergeCells count="28">
    <mergeCell ref="L1:M1"/>
    <mergeCell ref="E4:E8"/>
    <mergeCell ref="F5:F8"/>
    <mergeCell ref="L6:L8"/>
    <mergeCell ref="G5:L5"/>
    <mergeCell ref="J6:K8"/>
    <mergeCell ref="I7:I8"/>
    <mergeCell ref="H6:H8"/>
    <mergeCell ref="M4:M8"/>
    <mergeCell ref="J9:K9"/>
    <mergeCell ref="A22:D22"/>
    <mergeCell ref="A2:M2"/>
    <mergeCell ref="A4:A8"/>
    <mergeCell ref="B4:B8"/>
    <mergeCell ref="C4:C8"/>
    <mergeCell ref="D4:D8"/>
    <mergeCell ref="F4:L4"/>
    <mergeCell ref="G6:G8"/>
    <mergeCell ref="A14:A15"/>
    <mergeCell ref="B14:B15"/>
    <mergeCell ref="C14:C15"/>
    <mergeCell ref="D14:D15"/>
    <mergeCell ref="F14:F15"/>
    <mergeCell ref="M14:M15"/>
    <mergeCell ref="G14:G15"/>
    <mergeCell ref="H14:H15"/>
    <mergeCell ref="I14:I15"/>
    <mergeCell ref="L14:L15"/>
  </mergeCells>
  <printOptions horizontalCentered="1"/>
  <pageMargins left="0.7086614173228347" right="0.7086614173228347" top="0.984251968503937" bottom="0.9055118110236221" header="0.5118110236220472" footer="0.7086614173228347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B10" sqref="B10"/>
    </sheetView>
  </sheetViews>
  <sheetFormatPr defaultColWidth="9.00390625" defaultRowHeight="12.75"/>
  <cols>
    <col min="1" max="1" width="5.75390625" style="1" customWidth="1"/>
    <col min="2" max="2" width="47.00390625" style="1" customWidth="1"/>
    <col min="3" max="3" width="13.375" style="1" customWidth="1"/>
    <col min="4" max="4" width="21.875" style="14" customWidth="1"/>
    <col min="5" max="16384" width="9.125" style="1" customWidth="1"/>
  </cols>
  <sheetData>
    <row r="1" spans="3:5" ht="50.25" customHeight="1">
      <c r="C1" s="368" t="s">
        <v>335</v>
      </c>
      <c r="D1" s="368"/>
      <c r="E1" s="29"/>
    </row>
    <row r="2" spans="1:4" ht="17.25" customHeight="1">
      <c r="A2" s="495" t="s">
        <v>190</v>
      </c>
      <c r="B2" s="495"/>
      <c r="C2" s="495"/>
      <c r="D2" s="495"/>
    </row>
    <row r="3" ht="5.25" customHeight="1" hidden="1">
      <c r="A3" s="7"/>
    </row>
    <row r="4" ht="12.75">
      <c r="D4" s="125" t="s">
        <v>70</v>
      </c>
    </row>
    <row r="5" spans="1:4" s="140" customFormat="1" ht="15" customHeight="1">
      <c r="A5" s="482" t="s">
        <v>80</v>
      </c>
      <c r="B5" s="482" t="s">
        <v>52</v>
      </c>
      <c r="C5" s="483" t="s">
        <v>82</v>
      </c>
      <c r="D5" s="483" t="s">
        <v>276</v>
      </c>
    </row>
    <row r="6" spans="1:4" s="140" customFormat="1" ht="14.25" customHeight="1">
      <c r="A6" s="482"/>
      <c r="B6" s="482"/>
      <c r="C6" s="482"/>
      <c r="D6" s="483"/>
    </row>
    <row r="7" spans="1:4" s="140" customFormat="1" ht="9" customHeight="1" hidden="1">
      <c r="A7" s="482"/>
      <c r="B7" s="482"/>
      <c r="C7" s="482"/>
      <c r="D7" s="483"/>
    </row>
    <row r="8" spans="1:4" s="17" customFormat="1" ht="6.75" customHeight="1">
      <c r="A8" s="16">
        <v>1</v>
      </c>
      <c r="B8" s="16">
        <v>2</v>
      </c>
      <c r="C8" s="16">
        <v>3</v>
      </c>
      <c r="D8" s="16">
        <v>4</v>
      </c>
    </row>
    <row r="9" spans="1:4" ht="18.75" customHeight="1">
      <c r="A9" s="494" t="s">
        <v>62</v>
      </c>
      <c r="B9" s="494"/>
      <c r="C9" s="10"/>
      <c r="D9" s="126">
        <f>SUM(D10,D17,D18,D19,D20,D21)</f>
        <v>3991720.8899999997</v>
      </c>
    </row>
    <row r="10" spans="1:7" ht="18.75" customHeight="1">
      <c r="A10" s="223" t="s">
        <v>231</v>
      </c>
      <c r="B10" s="223" t="s">
        <v>232</v>
      </c>
      <c r="C10" s="10"/>
      <c r="D10" s="126">
        <f>SUM(D11,D13,D14,D15)</f>
        <v>2229036.25</v>
      </c>
      <c r="G10" s="3"/>
    </row>
    <row r="11" spans="1:7" s="61" customFormat="1" ht="18.75" customHeight="1">
      <c r="A11" s="15" t="s">
        <v>54</v>
      </c>
      <c r="B11" s="59" t="s">
        <v>59</v>
      </c>
      <c r="C11" s="15" t="s">
        <v>63</v>
      </c>
      <c r="D11" s="151">
        <v>2229036.25</v>
      </c>
      <c r="G11" s="224"/>
    </row>
    <row r="12" spans="1:4" s="14" customFormat="1" ht="40.5" customHeight="1">
      <c r="A12" s="10" t="s">
        <v>229</v>
      </c>
      <c r="B12" s="37" t="s">
        <v>230</v>
      </c>
      <c r="C12" s="10" t="s">
        <v>63</v>
      </c>
      <c r="D12" s="126">
        <v>0</v>
      </c>
    </row>
    <row r="13" spans="1:4" s="61" customFormat="1" ht="18.75" customHeight="1">
      <c r="A13" s="15" t="s">
        <v>55</v>
      </c>
      <c r="B13" s="59" t="s">
        <v>60</v>
      </c>
      <c r="C13" s="15" t="s">
        <v>63</v>
      </c>
      <c r="D13" s="151"/>
    </row>
    <row r="14" spans="1:4" ht="29.25" customHeight="1">
      <c r="A14" s="10" t="s">
        <v>233</v>
      </c>
      <c r="B14" s="37" t="s">
        <v>90</v>
      </c>
      <c r="C14" s="10" t="s">
        <v>75</v>
      </c>
      <c r="D14" s="126">
        <v>0</v>
      </c>
    </row>
    <row r="15" spans="1:4" ht="25.5">
      <c r="A15" s="10" t="s">
        <v>56</v>
      </c>
      <c r="B15" s="37" t="s">
        <v>234</v>
      </c>
      <c r="C15" s="10" t="s">
        <v>83</v>
      </c>
      <c r="D15" s="126"/>
    </row>
    <row r="16" spans="1:4" ht="53.25" customHeight="1">
      <c r="A16" s="10" t="s">
        <v>235</v>
      </c>
      <c r="B16" s="37" t="s">
        <v>236</v>
      </c>
      <c r="C16" s="10" t="s">
        <v>83</v>
      </c>
      <c r="D16" s="126"/>
    </row>
    <row r="17" spans="1:4" s="61" customFormat="1" ht="18.75" customHeight="1">
      <c r="A17" s="15" t="s">
        <v>237</v>
      </c>
      <c r="B17" s="59" t="s">
        <v>238</v>
      </c>
      <c r="C17" s="15" t="s">
        <v>64</v>
      </c>
      <c r="D17" s="151"/>
    </row>
    <row r="18" spans="1:4" s="61" customFormat="1" ht="18.75" customHeight="1">
      <c r="A18" s="15" t="s">
        <v>239</v>
      </c>
      <c r="B18" s="59" t="s">
        <v>331</v>
      </c>
      <c r="C18" s="15" t="s">
        <v>240</v>
      </c>
      <c r="D18" s="151">
        <v>1762684.64</v>
      </c>
    </row>
    <row r="19" spans="1:4" ht="18.75" customHeight="1">
      <c r="A19" s="10" t="s">
        <v>243</v>
      </c>
      <c r="B19" s="11" t="s">
        <v>241</v>
      </c>
      <c r="C19" s="10" t="s">
        <v>76</v>
      </c>
      <c r="D19" s="126"/>
    </row>
    <row r="20" spans="1:4" ht="18.75" customHeight="1">
      <c r="A20" s="10" t="s">
        <v>244</v>
      </c>
      <c r="B20" s="11" t="s">
        <v>96</v>
      </c>
      <c r="C20" s="10" t="s">
        <v>67</v>
      </c>
      <c r="D20" s="126"/>
    </row>
    <row r="21" spans="1:4" s="61" customFormat="1" ht="18.75" customHeight="1">
      <c r="A21" s="15" t="s">
        <v>245</v>
      </c>
      <c r="B21" s="59" t="s">
        <v>256</v>
      </c>
      <c r="C21" s="15" t="s">
        <v>242</v>
      </c>
      <c r="D21" s="151"/>
    </row>
    <row r="22" spans="1:4" ht="13.5" customHeight="1">
      <c r="A22" s="494" t="s">
        <v>91</v>
      </c>
      <c r="B22" s="494"/>
      <c r="C22" s="10"/>
      <c r="D22" s="126">
        <f>SUM(D23:D31)</f>
        <v>1396716</v>
      </c>
    </row>
    <row r="23" spans="1:4" ht="18.75" customHeight="1">
      <c r="A23" s="10" t="s">
        <v>54</v>
      </c>
      <c r="B23" s="11" t="s">
        <v>77</v>
      </c>
      <c r="C23" s="10" t="s">
        <v>66</v>
      </c>
      <c r="D23" s="126">
        <v>1396716</v>
      </c>
    </row>
    <row r="24" spans="1:4" ht="40.5" customHeight="1">
      <c r="A24" s="10" t="s">
        <v>229</v>
      </c>
      <c r="B24" s="37" t="s">
        <v>257</v>
      </c>
      <c r="C24" s="10" t="s">
        <v>66</v>
      </c>
      <c r="D24" s="126"/>
    </row>
    <row r="25" spans="1:4" ht="18.75" customHeight="1">
      <c r="A25" s="10" t="s">
        <v>55</v>
      </c>
      <c r="B25" s="11" t="s">
        <v>65</v>
      </c>
      <c r="C25" s="10" t="s">
        <v>66</v>
      </c>
      <c r="D25" s="126"/>
    </row>
    <row r="26" spans="1:4" ht="18.75" customHeight="1">
      <c r="A26" s="10" t="s">
        <v>233</v>
      </c>
      <c r="B26" s="11" t="s">
        <v>65</v>
      </c>
      <c r="C26" s="10" t="s">
        <v>79</v>
      </c>
      <c r="D26" s="126"/>
    </row>
    <row r="27" spans="1:4" ht="26.25" customHeight="1">
      <c r="A27" s="10" t="s">
        <v>247</v>
      </c>
      <c r="B27" s="37" t="s">
        <v>249</v>
      </c>
      <c r="C27" s="10" t="s">
        <v>68</v>
      </c>
      <c r="D27" s="126"/>
    </row>
    <row r="28" spans="1:4" ht="54.75" customHeight="1">
      <c r="A28" s="10" t="s">
        <v>248</v>
      </c>
      <c r="B28" s="37" t="s">
        <v>258</v>
      </c>
      <c r="C28" s="10"/>
      <c r="D28" s="126"/>
    </row>
    <row r="29" spans="1:4" ht="18.75" customHeight="1">
      <c r="A29" s="10" t="s">
        <v>48</v>
      </c>
      <c r="B29" s="11" t="s">
        <v>78</v>
      </c>
      <c r="C29" s="10" t="s">
        <v>73</v>
      </c>
      <c r="D29" s="126"/>
    </row>
    <row r="30" spans="1:4" ht="18.75" customHeight="1">
      <c r="A30" s="10" t="s">
        <v>58</v>
      </c>
      <c r="B30" s="11" t="s">
        <v>246</v>
      </c>
      <c r="C30" s="10" t="s">
        <v>67</v>
      </c>
      <c r="D30" s="126"/>
    </row>
    <row r="31" spans="1:4" ht="44.25" customHeight="1">
      <c r="A31" s="10" t="s">
        <v>61</v>
      </c>
      <c r="B31" s="37" t="s">
        <v>259</v>
      </c>
      <c r="C31" s="10" t="s">
        <v>68</v>
      </c>
      <c r="D31" s="126"/>
    </row>
    <row r="32" spans="1:4" ht="7.5" customHeight="1">
      <c r="A32" s="2"/>
      <c r="B32" s="3"/>
      <c r="C32" s="3"/>
      <c r="D32" s="103"/>
    </row>
  </sheetData>
  <sheetProtection/>
  <mergeCells count="8">
    <mergeCell ref="C1:D1"/>
    <mergeCell ref="A9:B9"/>
    <mergeCell ref="A22:B22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portrait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2">
      <selection activeCell="E6" sqref="E6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37.875" style="1" customWidth="1"/>
    <col min="6" max="6" width="18.25390625" style="1" customWidth="1"/>
    <col min="7" max="16384" width="9.125" style="1" customWidth="1"/>
  </cols>
  <sheetData>
    <row r="1" spans="5:6" ht="1.5" customHeight="1" hidden="1">
      <c r="E1" s="368"/>
      <c r="F1" s="484"/>
    </row>
    <row r="2" spans="1:6" ht="50.25" customHeight="1">
      <c r="A2" s="368" t="s">
        <v>338</v>
      </c>
      <c r="B2" s="368"/>
      <c r="C2" s="368"/>
      <c r="D2" s="368"/>
      <c r="E2" s="368"/>
      <c r="F2" s="368"/>
    </row>
    <row r="3" spans="1:10" ht="19.5" customHeight="1">
      <c r="A3" s="500" t="s">
        <v>188</v>
      </c>
      <c r="B3" s="500"/>
      <c r="C3" s="500"/>
      <c r="D3" s="500"/>
      <c r="E3" s="500"/>
      <c r="F3" s="500"/>
      <c r="G3" s="290"/>
      <c r="H3" s="290"/>
      <c r="I3" s="290"/>
      <c r="J3" s="290"/>
    </row>
    <row r="4" ht="19.5" customHeight="1">
      <c r="F4" s="5" t="s">
        <v>70</v>
      </c>
    </row>
    <row r="5" spans="1:6" s="140" customFormat="1" ht="19.5" customHeight="1">
      <c r="A5" s="136" t="s">
        <v>80</v>
      </c>
      <c r="B5" s="136" t="s">
        <v>49</v>
      </c>
      <c r="C5" s="136" t="s">
        <v>50</v>
      </c>
      <c r="D5" s="137" t="s">
        <v>51</v>
      </c>
      <c r="E5" s="136" t="s">
        <v>136</v>
      </c>
      <c r="F5" s="136" t="s">
        <v>72</v>
      </c>
    </row>
    <row r="6" spans="1:6" ht="7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</row>
    <row r="7" spans="1:6" ht="18.75" customHeight="1">
      <c r="A7" s="497" t="s">
        <v>100</v>
      </c>
      <c r="B7" s="498"/>
      <c r="C7" s="498"/>
      <c r="D7" s="498"/>
      <c r="E7" s="499"/>
      <c r="F7" s="69">
        <f>SUM(F8:F17)</f>
        <v>68000</v>
      </c>
    </row>
    <row r="8" spans="1:6" ht="19.5" customHeight="1" hidden="1">
      <c r="A8" s="10" t="s">
        <v>54</v>
      </c>
      <c r="B8" s="11">
        <v>801</v>
      </c>
      <c r="C8" s="11">
        <v>80101</v>
      </c>
      <c r="D8" s="11">
        <v>2590</v>
      </c>
      <c r="E8" s="384" t="s">
        <v>321</v>
      </c>
      <c r="F8" s="23"/>
    </row>
    <row r="9" spans="1:6" ht="20.25" customHeight="1" hidden="1">
      <c r="A9" s="10" t="s">
        <v>55</v>
      </c>
      <c r="B9" s="11">
        <v>801</v>
      </c>
      <c r="C9" s="11">
        <v>80103</v>
      </c>
      <c r="D9" s="11">
        <v>2590</v>
      </c>
      <c r="E9" s="501"/>
      <c r="F9" s="23"/>
    </row>
    <row r="10" spans="1:6" ht="19.5" customHeight="1" hidden="1">
      <c r="A10" s="10" t="s">
        <v>56</v>
      </c>
      <c r="B10" s="11">
        <v>801</v>
      </c>
      <c r="C10" s="11">
        <v>80106</v>
      </c>
      <c r="D10" s="11">
        <v>2590</v>
      </c>
      <c r="E10" s="383"/>
      <c r="F10" s="23"/>
    </row>
    <row r="11" spans="1:6" ht="20.25" customHeight="1" hidden="1">
      <c r="A11" s="10" t="s">
        <v>48</v>
      </c>
      <c r="B11" s="11">
        <v>801</v>
      </c>
      <c r="C11" s="11">
        <v>80101</v>
      </c>
      <c r="D11" s="11">
        <v>2590</v>
      </c>
      <c r="E11" s="384" t="s">
        <v>322</v>
      </c>
      <c r="F11" s="23"/>
    </row>
    <row r="12" spans="1:6" ht="20.25" customHeight="1" hidden="1">
      <c r="A12" s="10" t="s">
        <v>58</v>
      </c>
      <c r="B12" s="11">
        <v>801</v>
      </c>
      <c r="C12" s="11">
        <v>80103</v>
      </c>
      <c r="D12" s="11">
        <v>2590</v>
      </c>
      <c r="E12" s="501"/>
      <c r="F12" s="23"/>
    </row>
    <row r="13" spans="1:6" ht="22.5" customHeight="1" hidden="1">
      <c r="A13" s="10" t="s">
        <v>61</v>
      </c>
      <c r="B13" s="11">
        <v>801</v>
      </c>
      <c r="C13" s="11">
        <v>80106</v>
      </c>
      <c r="D13" s="11">
        <v>2590</v>
      </c>
      <c r="E13" s="383"/>
      <c r="F13" s="23"/>
    </row>
    <row r="14" spans="1:6" ht="21.75" customHeight="1" hidden="1">
      <c r="A14" s="10" t="s">
        <v>282</v>
      </c>
      <c r="B14" s="11">
        <v>801</v>
      </c>
      <c r="C14" s="11">
        <v>80101</v>
      </c>
      <c r="D14" s="11">
        <v>2590</v>
      </c>
      <c r="E14" s="384" t="s">
        <v>327</v>
      </c>
      <c r="F14" s="23"/>
    </row>
    <row r="15" spans="1:6" ht="21" customHeight="1" hidden="1">
      <c r="A15" s="10" t="s">
        <v>283</v>
      </c>
      <c r="B15" s="11">
        <v>801</v>
      </c>
      <c r="C15" s="11">
        <v>80103</v>
      </c>
      <c r="D15" s="11">
        <v>2590</v>
      </c>
      <c r="E15" s="501"/>
      <c r="F15" s="23"/>
    </row>
    <row r="16" spans="1:6" ht="19.5" customHeight="1" hidden="1">
      <c r="A16" s="10" t="s">
        <v>284</v>
      </c>
      <c r="B16" s="11">
        <v>801</v>
      </c>
      <c r="C16" s="11">
        <v>80106</v>
      </c>
      <c r="D16" s="11">
        <v>2590</v>
      </c>
      <c r="E16" s="383"/>
      <c r="F16" s="23"/>
    </row>
    <row r="17" spans="1:6" ht="41.25" customHeight="1">
      <c r="A17" s="10" t="s">
        <v>54</v>
      </c>
      <c r="B17" s="11">
        <v>921</v>
      </c>
      <c r="C17" s="11">
        <v>92116</v>
      </c>
      <c r="D17" s="11">
        <v>2480</v>
      </c>
      <c r="E17" s="37" t="s">
        <v>99</v>
      </c>
      <c r="F17" s="23">
        <v>68000</v>
      </c>
    </row>
    <row r="18" spans="1:6" ht="32.25" customHeight="1">
      <c r="A18" s="497" t="s">
        <v>101</v>
      </c>
      <c r="B18" s="498"/>
      <c r="C18" s="498"/>
      <c r="D18" s="498"/>
      <c r="E18" s="499"/>
      <c r="F18" s="69">
        <f>SUM(F19:F28)</f>
        <v>324925</v>
      </c>
    </row>
    <row r="19" spans="1:6" ht="51.75" customHeight="1">
      <c r="A19" s="10" t="s">
        <v>54</v>
      </c>
      <c r="B19" s="11">
        <v>754</v>
      </c>
      <c r="C19" s="11">
        <v>75412</v>
      </c>
      <c r="D19" s="11">
        <v>2580</v>
      </c>
      <c r="E19" s="37" t="s">
        <v>30</v>
      </c>
      <c r="F19" s="23">
        <v>120000</v>
      </c>
    </row>
    <row r="20" spans="1:6" ht="19.5" customHeight="1">
      <c r="A20" s="10" t="s">
        <v>55</v>
      </c>
      <c r="B20" s="11">
        <v>801</v>
      </c>
      <c r="C20" s="11">
        <v>80101</v>
      </c>
      <c r="D20" s="11">
        <v>2590</v>
      </c>
      <c r="E20" s="384" t="s">
        <v>321</v>
      </c>
      <c r="F20" s="23">
        <v>70310</v>
      </c>
    </row>
    <row r="21" spans="1:6" ht="20.25" customHeight="1">
      <c r="A21" s="10" t="s">
        <v>56</v>
      </c>
      <c r="B21" s="11">
        <v>801</v>
      </c>
      <c r="C21" s="11">
        <v>80103</v>
      </c>
      <c r="D21" s="11">
        <v>2590</v>
      </c>
      <c r="E21" s="501"/>
      <c r="F21" s="23">
        <v>13992</v>
      </c>
    </row>
    <row r="22" spans="1:6" ht="19.5" customHeight="1">
      <c r="A22" s="10" t="s">
        <v>48</v>
      </c>
      <c r="B22" s="11">
        <v>801</v>
      </c>
      <c r="C22" s="11">
        <v>80106</v>
      </c>
      <c r="D22" s="11">
        <v>2590</v>
      </c>
      <c r="E22" s="383"/>
      <c r="F22" s="23">
        <v>10494</v>
      </c>
    </row>
    <row r="23" spans="1:6" ht="20.25" customHeight="1">
      <c r="A23" s="10" t="s">
        <v>58</v>
      </c>
      <c r="B23" s="11">
        <v>801</v>
      </c>
      <c r="C23" s="11">
        <v>80101</v>
      </c>
      <c r="D23" s="11">
        <v>2590</v>
      </c>
      <c r="E23" s="384" t="s">
        <v>322</v>
      </c>
      <c r="F23" s="23">
        <v>65916</v>
      </c>
    </row>
    <row r="24" spans="1:6" ht="20.25" customHeight="1">
      <c r="A24" s="10" t="s">
        <v>61</v>
      </c>
      <c r="B24" s="11">
        <v>801</v>
      </c>
      <c r="C24" s="11">
        <v>80103</v>
      </c>
      <c r="D24" s="11">
        <v>2590</v>
      </c>
      <c r="E24" s="501"/>
      <c r="F24" s="23">
        <v>10993</v>
      </c>
    </row>
    <row r="25" spans="1:6" ht="22.5" customHeight="1">
      <c r="A25" s="10" t="s">
        <v>282</v>
      </c>
      <c r="B25" s="11">
        <v>801</v>
      </c>
      <c r="C25" s="11">
        <v>80106</v>
      </c>
      <c r="D25" s="11">
        <v>2590</v>
      </c>
      <c r="E25" s="383"/>
      <c r="F25" s="23">
        <v>10494</v>
      </c>
    </row>
    <row r="26" spans="1:6" ht="21.75" customHeight="1">
      <c r="A26" s="10" t="s">
        <v>283</v>
      </c>
      <c r="B26" s="11">
        <v>801</v>
      </c>
      <c r="C26" s="11">
        <v>80101</v>
      </c>
      <c r="D26" s="11">
        <v>2590</v>
      </c>
      <c r="E26" s="384" t="s">
        <v>327</v>
      </c>
      <c r="F26" s="23">
        <v>16479</v>
      </c>
    </row>
    <row r="27" spans="1:6" ht="21" customHeight="1">
      <c r="A27" s="10" t="s">
        <v>284</v>
      </c>
      <c r="B27" s="11">
        <v>801</v>
      </c>
      <c r="C27" s="11">
        <v>80103</v>
      </c>
      <c r="D27" s="11">
        <v>2590</v>
      </c>
      <c r="E27" s="501"/>
      <c r="F27" s="23">
        <v>4498</v>
      </c>
    </row>
    <row r="28" spans="1:6" ht="19.5" customHeight="1">
      <c r="A28" s="10" t="s">
        <v>285</v>
      </c>
      <c r="B28" s="11">
        <v>801</v>
      </c>
      <c r="C28" s="11">
        <v>80106</v>
      </c>
      <c r="D28" s="11">
        <v>2590</v>
      </c>
      <c r="E28" s="383"/>
      <c r="F28" s="23">
        <v>1749</v>
      </c>
    </row>
    <row r="29" spans="1:6" s="35" customFormat="1" ht="30" customHeight="1">
      <c r="A29" s="364" t="s">
        <v>92</v>
      </c>
      <c r="B29" s="496"/>
      <c r="C29" s="496"/>
      <c r="D29" s="496"/>
      <c r="E29" s="365"/>
      <c r="F29" s="27">
        <f>SUM(F7,F18)</f>
        <v>392925</v>
      </c>
    </row>
  </sheetData>
  <sheetProtection/>
  <mergeCells count="12">
    <mergeCell ref="E1:F1"/>
    <mergeCell ref="A2:F2"/>
    <mergeCell ref="A29:E29"/>
    <mergeCell ref="A7:E7"/>
    <mergeCell ref="A18:E18"/>
    <mergeCell ref="A3:F3"/>
    <mergeCell ref="E20:E22"/>
    <mergeCell ref="E23:E25"/>
    <mergeCell ref="E26:E28"/>
    <mergeCell ref="E8:E10"/>
    <mergeCell ref="E11:E13"/>
    <mergeCell ref="E14:E16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H24"/>
  <sheetViews>
    <sheetView zoomScalePageLayoutView="0" workbookViewId="0" topLeftCell="A21">
      <selection activeCell="G7" sqref="G7"/>
    </sheetView>
  </sheetViews>
  <sheetFormatPr defaultColWidth="9.00390625" defaultRowHeight="12.75"/>
  <cols>
    <col min="1" max="1" width="0.875" style="0" customWidth="1"/>
    <col min="2" max="2" width="3.125" style="0" customWidth="1"/>
    <col min="3" max="3" width="4.75390625" style="0" customWidth="1"/>
    <col min="4" max="4" width="8.00390625" style="0" customWidth="1"/>
    <col min="5" max="5" width="4.875" style="0" customWidth="1"/>
    <col min="6" max="6" width="40.875" style="0" customWidth="1"/>
    <col min="7" max="7" width="16.00390625" style="0" customWidth="1"/>
    <col min="8" max="8" width="13.375" style="0" customWidth="1"/>
  </cols>
  <sheetData>
    <row r="1" spans="7:8" ht="54" customHeight="1">
      <c r="G1" s="502" t="s">
        <v>339</v>
      </c>
      <c r="H1" s="503"/>
    </row>
    <row r="2" spans="2:8" ht="18.75" customHeight="1">
      <c r="B2" s="363" t="s">
        <v>189</v>
      </c>
      <c r="C2" s="363"/>
      <c r="D2" s="363"/>
      <c r="E2" s="363"/>
      <c r="F2" s="363"/>
      <c r="G2" s="363"/>
      <c r="H2" s="363"/>
    </row>
    <row r="3" spans="6:8" ht="10.5" customHeight="1">
      <c r="F3" s="1"/>
      <c r="G3" s="1"/>
      <c r="H3" s="4" t="s">
        <v>70</v>
      </c>
    </row>
    <row r="4" spans="2:8" s="139" customFormat="1" ht="43.5" customHeight="1">
      <c r="B4" s="291" t="s">
        <v>80</v>
      </c>
      <c r="C4" s="291" t="s">
        <v>49</v>
      </c>
      <c r="D4" s="291" t="s">
        <v>50</v>
      </c>
      <c r="E4" s="292" t="s">
        <v>51</v>
      </c>
      <c r="F4" s="291" t="s">
        <v>135</v>
      </c>
      <c r="G4" s="293" t="s">
        <v>134</v>
      </c>
      <c r="H4" s="291" t="s">
        <v>72</v>
      </c>
    </row>
    <row r="5" spans="2:8" s="18" customFormat="1" ht="9.75" customHeight="1"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</row>
    <row r="6" spans="2:8" s="1" customFormat="1" ht="14.25" customHeight="1">
      <c r="B6" s="504" t="s">
        <v>100</v>
      </c>
      <c r="C6" s="504"/>
      <c r="D6" s="504"/>
      <c r="E6" s="504"/>
      <c r="F6" s="504"/>
      <c r="G6" s="421"/>
      <c r="H6" s="69">
        <f>SUM(H7:H11)</f>
        <v>1029800</v>
      </c>
    </row>
    <row r="7" spans="2:8" s="1" customFormat="1" ht="81" customHeight="1">
      <c r="B7" s="48">
        <v>1</v>
      </c>
      <c r="C7" s="11">
        <v>600</v>
      </c>
      <c r="D7" s="11">
        <v>60014</v>
      </c>
      <c r="E7" s="11">
        <v>6300</v>
      </c>
      <c r="F7" s="37" t="s">
        <v>133</v>
      </c>
      <c r="G7" s="37" t="s">
        <v>17</v>
      </c>
      <c r="H7" s="23">
        <v>1000000</v>
      </c>
    </row>
    <row r="8" spans="2:8" s="14" customFormat="1" ht="86.25" customHeight="1" hidden="1">
      <c r="B8" s="48">
        <v>2</v>
      </c>
      <c r="C8" s="11">
        <v>600</v>
      </c>
      <c r="D8" s="11">
        <v>60014</v>
      </c>
      <c r="E8" s="11">
        <v>6300</v>
      </c>
      <c r="F8" s="37" t="s">
        <v>129</v>
      </c>
      <c r="G8" s="37" t="s">
        <v>17</v>
      </c>
      <c r="H8" s="23">
        <v>0</v>
      </c>
    </row>
    <row r="9" spans="2:8" s="14" customFormat="1" ht="86.25" customHeight="1" hidden="1">
      <c r="B9" s="48"/>
      <c r="C9" s="11"/>
      <c r="D9" s="11"/>
      <c r="E9" s="11"/>
      <c r="F9" s="37"/>
      <c r="G9" s="37"/>
      <c r="H9" s="23"/>
    </row>
    <row r="10" spans="2:8" s="1" customFormat="1" ht="80.25" customHeight="1">
      <c r="B10" s="48">
        <v>2</v>
      </c>
      <c r="C10" s="11">
        <v>851</v>
      </c>
      <c r="D10" s="11">
        <v>85121</v>
      </c>
      <c r="E10" s="11">
        <v>2560</v>
      </c>
      <c r="F10" s="37" t="s">
        <v>304</v>
      </c>
      <c r="G10" s="23" t="s">
        <v>102</v>
      </c>
      <c r="H10" s="22">
        <v>10000</v>
      </c>
    </row>
    <row r="11" spans="2:8" s="1" customFormat="1" ht="120" customHeight="1">
      <c r="B11" s="10">
        <v>3</v>
      </c>
      <c r="C11" s="11">
        <v>851</v>
      </c>
      <c r="D11" s="11">
        <v>85111</v>
      </c>
      <c r="E11" s="11">
        <v>6220</v>
      </c>
      <c r="F11" s="37" t="s">
        <v>274</v>
      </c>
      <c r="G11" s="162" t="s">
        <v>275</v>
      </c>
      <c r="H11" s="22">
        <v>19800</v>
      </c>
    </row>
    <row r="12" spans="2:8" s="1" customFormat="1" ht="15.75" customHeight="1">
      <c r="B12" s="504" t="s">
        <v>101</v>
      </c>
      <c r="C12" s="504"/>
      <c r="D12" s="504"/>
      <c r="E12" s="504"/>
      <c r="F12" s="504"/>
      <c r="G12" s="421"/>
      <c r="H12" s="69">
        <f>SUM(H13:H23)</f>
        <v>69000</v>
      </c>
    </row>
    <row r="13" spans="2:8" s="257" customFormat="1" ht="71.25" customHeight="1">
      <c r="B13" s="253">
        <v>1</v>
      </c>
      <c r="C13" s="254">
        <v>854</v>
      </c>
      <c r="D13" s="254">
        <v>85412</v>
      </c>
      <c r="E13" s="254">
        <v>2820</v>
      </c>
      <c r="F13" s="255" t="s">
        <v>277</v>
      </c>
      <c r="G13" s="255" t="s">
        <v>286</v>
      </c>
      <c r="H13" s="256">
        <v>3535</v>
      </c>
    </row>
    <row r="14" spans="2:8" s="257" customFormat="1" ht="72" customHeight="1">
      <c r="B14" s="253" t="s">
        <v>55</v>
      </c>
      <c r="C14" s="254">
        <v>854</v>
      </c>
      <c r="D14" s="254">
        <v>85412</v>
      </c>
      <c r="E14" s="254">
        <v>2820</v>
      </c>
      <c r="F14" s="255" t="s">
        <v>278</v>
      </c>
      <c r="G14" s="255" t="s">
        <v>287</v>
      </c>
      <c r="H14" s="256">
        <v>13465</v>
      </c>
    </row>
    <row r="15" spans="2:8" s="257" customFormat="1" ht="74.25" customHeight="1">
      <c r="B15" s="253" t="s">
        <v>56</v>
      </c>
      <c r="C15" s="254">
        <v>854</v>
      </c>
      <c r="D15" s="254">
        <v>85412</v>
      </c>
      <c r="E15" s="254">
        <v>2820</v>
      </c>
      <c r="F15" s="255" t="s">
        <v>279</v>
      </c>
      <c r="G15" s="255" t="s">
        <v>288</v>
      </c>
      <c r="H15" s="256">
        <v>10000</v>
      </c>
    </row>
    <row r="16" spans="2:8" s="237" customFormat="1" ht="125.25" customHeight="1">
      <c r="B16" s="48" t="s">
        <v>48</v>
      </c>
      <c r="C16" s="11">
        <v>921</v>
      </c>
      <c r="D16" s="11">
        <v>92105</v>
      </c>
      <c r="E16" s="11">
        <v>2820</v>
      </c>
      <c r="F16" s="37" t="s">
        <v>280</v>
      </c>
      <c r="G16" s="37" t="s">
        <v>293</v>
      </c>
      <c r="H16" s="23">
        <v>2250</v>
      </c>
    </row>
    <row r="17" spans="2:8" s="237" customFormat="1" ht="149.25" customHeight="1">
      <c r="B17" s="48" t="s">
        <v>58</v>
      </c>
      <c r="C17" s="11">
        <v>921</v>
      </c>
      <c r="D17" s="11">
        <v>92105</v>
      </c>
      <c r="E17" s="11">
        <v>2820</v>
      </c>
      <c r="F17" s="37" t="s">
        <v>281</v>
      </c>
      <c r="G17" s="37" t="s">
        <v>289</v>
      </c>
      <c r="H17" s="23">
        <v>3250</v>
      </c>
    </row>
    <row r="18" spans="2:8" s="237" customFormat="1" ht="152.25" customHeight="1">
      <c r="B18" s="48" t="s">
        <v>61</v>
      </c>
      <c r="C18" s="11">
        <v>921</v>
      </c>
      <c r="D18" s="11">
        <v>92105</v>
      </c>
      <c r="E18" s="11">
        <v>2820</v>
      </c>
      <c r="F18" s="37" t="s">
        <v>295</v>
      </c>
      <c r="G18" s="37" t="s">
        <v>294</v>
      </c>
      <c r="H18" s="23">
        <v>1500</v>
      </c>
    </row>
    <row r="19" spans="2:8" s="237" customFormat="1" ht="159" customHeight="1">
      <c r="B19" s="258" t="s">
        <v>282</v>
      </c>
      <c r="C19" s="259">
        <v>926</v>
      </c>
      <c r="D19" s="259">
        <v>92605</v>
      </c>
      <c r="E19" s="259">
        <v>2820</v>
      </c>
      <c r="F19" s="260" t="s">
        <v>292</v>
      </c>
      <c r="G19" s="260" t="s">
        <v>290</v>
      </c>
      <c r="H19" s="261">
        <v>1000</v>
      </c>
    </row>
    <row r="20" spans="2:8" s="262" customFormat="1" ht="2.25" customHeight="1" hidden="1">
      <c r="B20" s="38"/>
      <c r="C20" s="38"/>
      <c r="D20" s="38"/>
      <c r="E20" s="38"/>
      <c r="F20" s="38"/>
      <c r="G20" s="38"/>
      <c r="H20" s="39"/>
    </row>
    <row r="21" spans="2:8" s="237" customFormat="1" ht="155.25" customHeight="1">
      <c r="B21" s="258" t="s">
        <v>283</v>
      </c>
      <c r="C21" s="259">
        <v>926</v>
      </c>
      <c r="D21" s="259">
        <v>92605</v>
      </c>
      <c r="E21" s="259">
        <v>2820</v>
      </c>
      <c r="F21" s="260" t="s">
        <v>296</v>
      </c>
      <c r="G21" s="37" t="s">
        <v>293</v>
      </c>
      <c r="H21" s="261">
        <v>1500</v>
      </c>
    </row>
    <row r="22" spans="2:8" s="237" customFormat="1" ht="219.75" customHeight="1">
      <c r="B22" s="258" t="s">
        <v>284</v>
      </c>
      <c r="C22" s="259">
        <v>926</v>
      </c>
      <c r="D22" s="259">
        <v>92605</v>
      </c>
      <c r="E22" s="259">
        <v>2820</v>
      </c>
      <c r="F22" s="260" t="s">
        <v>297</v>
      </c>
      <c r="G22" s="260" t="s">
        <v>291</v>
      </c>
      <c r="H22" s="261">
        <v>3500</v>
      </c>
    </row>
    <row r="23" spans="2:8" s="262" customFormat="1" ht="130.5" customHeight="1">
      <c r="B23" s="48" t="s">
        <v>285</v>
      </c>
      <c r="C23" s="11">
        <v>921</v>
      </c>
      <c r="D23" s="11">
        <v>92120</v>
      </c>
      <c r="E23" s="11">
        <v>2720</v>
      </c>
      <c r="F23" s="248" t="s">
        <v>253</v>
      </c>
      <c r="G23" s="37" t="s">
        <v>187</v>
      </c>
      <c r="H23" s="162">
        <v>29000</v>
      </c>
    </row>
    <row r="24" spans="2:8" s="21" customFormat="1" ht="17.25" customHeight="1">
      <c r="B24" s="494" t="s">
        <v>92</v>
      </c>
      <c r="C24" s="494"/>
      <c r="D24" s="494"/>
      <c r="E24" s="494"/>
      <c r="F24" s="494"/>
      <c r="G24" s="223"/>
      <c r="H24" s="249">
        <f>SUM(H6,H12)</f>
        <v>1098800</v>
      </c>
    </row>
    <row r="25" s="262" customFormat="1" ht="12.75"/>
    <row r="26" s="262" customFormat="1" ht="12.75"/>
    <row r="27" s="262" customFormat="1" ht="12.75"/>
    <row r="28" s="262" customFormat="1" ht="12.75"/>
    <row r="29" s="262" customFormat="1" ht="12.75"/>
    <row r="30" s="262" customFormat="1" ht="12.75"/>
    <row r="31" s="262" customFormat="1" ht="12.75"/>
    <row r="32" s="262" customFormat="1" ht="12.75"/>
    <row r="33" s="262" customFormat="1" ht="12.75"/>
    <row r="34" s="262" customFormat="1" ht="12.75"/>
    <row r="35" s="262" customFormat="1" ht="12.75"/>
    <row r="36" s="262" customFormat="1" ht="12.75"/>
    <row r="37" s="262" customFormat="1" ht="12.75"/>
    <row r="38" s="262" customFormat="1" ht="12.75"/>
    <row r="39" s="262" customFormat="1" ht="12.75"/>
    <row r="40" s="262" customFormat="1" ht="12.75"/>
    <row r="41" s="262" customFormat="1" ht="12.75"/>
    <row r="42" s="262" customFormat="1" ht="12.75"/>
    <row r="43" s="262" customFormat="1" ht="12.75"/>
    <row r="44" s="262" customFormat="1" ht="12.75"/>
    <row r="45" s="262" customFormat="1" ht="12.75"/>
    <row r="46" s="262" customFormat="1" ht="12.75"/>
    <row r="47" s="262" customFormat="1" ht="12.75"/>
    <row r="48" s="262" customFormat="1" ht="12.75"/>
    <row r="49" s="262" customFormat="1" ht="12.75"/>
    <row r="50" s="262" customFormat="1" ht="12.75"/>
    <row r="51" s="262" customFormat="1" ht="12.75"/>
  </sheetData>
  <sheetProtection/>
  <mergeCells count="5">
    <mergeCell ref="G1:H1"/>
    <mergeCell ref="B2:H2"/>
    <mergeCell ref="B24:F24"/>
    <mergeCell ref="B12:G12"/>
    <mergeCell ref="B6:G6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portrait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2012-12-06T10:44:21Z</cp:lastPrinted>
  <dcterms:created xsi:type="dcterms:W3CDTF">1998-12-09T13:02:10Z</dcterms:created>
  <dcterms:modified xsi:type="dcterms:W3CDTF">2012-12-06T10:44:28Z</dcterms:modified>
  <cp:category/>
  <cp:version/>
  <cp:contentType/>
  <cp:contentStatus/>
</cp:coreProperties>
</file>