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ZAŁ 1" sheetId="1" r:id="rId1"/>
  </sheets>
  <definedNames>
    <definedName name="_xlnm.Print_Titles" localSheetId="0">'ZAŁ 1'!$8:$9</definedName>
  </definedNames>
  <calcPr fullCalcOnLoad="1"/>
</workbook>
</file>

<file path=xl/sharedStrings.xml><?xml version="1.0" encoding="utf-8"?>
<sst xmlns="http://schemas.openxmlformats.org/spreadsheetml/2006/main" count="456" uniqueCount="271">
  <si>
    <t>Dział</t>
  </si>
  <si>
    <t>Rozdział</t>
  </si>
  <si>
    <t>§</t>
  </si>
  <si>
    <t>Nazwa</t>
  </si>
  <si>
    <t>Plan ogółem</t>
  </si>
  <si>
    <t>1</t>
  </si>
  <si>
    <t>2</t>
  </si>
  <si>
    <t>3</t>
  </si>
  <si>
    <t>4</t>
  </si>
  <si>
    <t>5</t>
  </si>
  <si>
    <t>010</t>
  </si>
  <si>
    <t>Rolnictwo i łowiectwo</t>
  </si>
  <si>
    <t>28 300,00</t>
  </si>
  <si>
    <t>28 000,00</t>
  </si>
  <si>
    <t>01041</t>
  </si>
  <si>
    <t xml:space="preserve">Program rozwoju Obszarów Wiejskich 2007-2013 </t>
  </si>
  <si>
    <t>2007</t>
  </si>
  <si>
    <t>Dotacje celowe w ramach programów finansowanych z udziałem środków europejskich oraz środków o których mowa w art.5 ust.1 pkt 3 oraz ust. 3 pkt 5 i 6 ustawy, lub płatności w ramach budżetu środków europejskich</t>
  </si>
  <si>
    <t>01095</t>
  </si>
  <si>
    <t>Pozostała działalność</t>
  </si>
  <si>
    <t>300,00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</si>
  <si>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</si>
  <si>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</si>
  <si>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700</t>
  </si>
  <si>
    <t>Gospodarka mieszkaniowa</t>
  </si>
  <si>
    <t>30 009,00</t>
  </si>
  <si>
    <t>70005</t>
  </si>
  <si>
    <t>Gospodarka gruntami i nieruchomościami</t>
  </si>
  <si>
    <t>0470</t>
  </si>
  <si>
    <t>Wpływy z opłat za zarząd, użytkowanie i użytkowanie wieczyste nieruchomości</t>
  </si>
  <si>
    <t>9,00</t>
  </si>
  <si>
    <t>30 000,00</t>
  </si>
  <si>
    <t>750</t>
  </si>
  <si>
    <t>Administracja publiczna</t>
  </si>
  <si>
    <t>75011</t>
  </si>
  <si>
    <t>Urzędy wojewódzkie</t>
  </si>
  <si>
    <t>41 775,00</t>
  </si>
  <si>
    <t>2010</t>
  </si>
  <si>
    <t>Dotacje celowe otrzymane z budżetu państwa na realizację zadań bieżących z zakresu administracji rządowej oraz innych zadań zleconych gminie (związkom gmin) ustawami</t>
  </si>
  <si>
    <t>75023</t>
  </si>
  <si>
    <t>Urzędy gmin (miast i miast na prawach powiatu)</t>
  </si>
  <si>
    <t>4 800,00</t>
  </si>
  <si>
    <t>0970</t>
  </si>
  <si>
    <t>Wpływy z różnych dochodów</t>
  </si>
  <si>
    <t>75075</t>
  </si>
  <si>
    <t>Promocja jednostek samorządu terytorialnego</t>
  </si>
  <si>
    <t>2009</t>
  </si>
  <si>
    <t>751</t>
  </si>
  <si>
    <t>Urzędy naczelnych organów władzy państwowej, kontroli i ochrony prawa oraz sądownictwa</t>
  </si>
  <si>
    <t>1 074,00</t>
  </si>
  <si>
    <t>75101</t>
  </si>
  <si>
    <t>Urzędy naczelnych organów władzy państwowej, kontroli i ochrony prawa</t>
  </si>
  <si>
    <t>756</t>
  </si>
  <si>
    <t>Dochody od osób prawnych, od osób fizycznych i od innych jednostek nieposiadających osobowości prawnej oraz wydatki związane z ich poborem</t>
  </si>
  <si>
    <t>75615</t>
  </si>
  <si>
    <t>Wpływy z podatku rolnego, podatku leśnego, podatku od czynności cywilnoprawnych, podatków i opłat lokalnych od osób prawnych i innych jednostek organizacyjnych</t>
  </si>
  <si>
    <t>779 650,00</t>
  </si>
  <si>
    <t>0310</t>
  </si>
  <si>
    <t>Podatek od nieruchomości</t>
  </si>
  <si>
    <t>750 000,00</t>
  </si>
  <si>
    <t>0320</t>
  </si>
  <si>
    <t>Podatek rolny</t>
  </si>
  <si>
    <t>1 600,00</t>
  </si>
  <si>
    <t>0330</t>
  </si>
  <si>
    <t>Podatek leśny</t>
  </si>
  <si>
    <t>0910</t>
  </si>
  <si>
    <t>Odsetki od nieterminowych wpłat z tytułu podatków i opłat</t>
  </si>
  <si>
    <t>50,00</t>
  </si>
  <si>
    <t>75616</t>
  </si>
  <si>
    <t>Wpływy z podatku rolnego, podatku leśnego, podatku od spadków i darowizn, podatku od czynności cywilno-prawnych oraz podatków i opłat lokalnych od osób fizycznych</t>
  </si>
  <si>
    <t>210 000,00</t>
  </si>
  <si>
    <t>80 000,00</t>
  </si>
  <si>
    <t>6 000,00</t>
  </si>
  <si>
    <t>0340</t>
  </si>
  <si>
    <t>Podatek od środków transportowych</t>
  </si>
  <si>
    <t>40 000,00</t>
  </si>
  <si>
    <t>0360</t>
  </si>
  <si>
    <t>Podatek od spadków i darowizn</t>
  </si>
  <si>
    <t>0370</t>
  </si>
  <si>
    <t>Opłata od posiadania psów</t>
  </si>
  <si>
    <t>100,00</t>
  </si>
  <si>
    <t>0430</t>
  </si>
  <si>
    <t>Wpływy z opłaty targowej</t>
  </si>
  <si>
    <t>0500</t>
  </si>
  <si>
    <t>Podatek od czynności cywilnoprawnych</t>
  </si>
  <si>
    <t>65 000,00</t>
  </si>
  <si>
    <t>1 000,00</t>
  </si>
  <si>
    <t>75618</t>
  </si>
  <si>
    <t>Wpływy z innych opłat stanowiących dochody jednostek samorządu terytorialnego na podstawie ustaw</t>
  </si>
  <si>
    <t>61 250,00</t>
  </si>
  <si>
    <t>0410</t>
  </si>
  <si>
    <t>Wpływy z opłaty skarbowej</t>
  </si>
  <si>
    <t>15 000,00</t>
  </si>
  <si>
    <t>0460</t>
  </si>
  <si>
    <t>Wpływy z opłaty eksploatacyjnej</t>
  </si>
  <si>
    <t>0480</t>
  </si>
  <si>
    <t>Wpływy z opłat za zezwolenia na sprzedaż alkoholu</t>
  </si>
  <si>
    <t>0490</t>
  </si>
  <si>
    <t>Wpływy z innych lokalnych opłat pobieranych przez jednostki samorządu terytorialnego na podstawie odrębnych ustaw</t>
  </si>
  <si>
    <t>3 250,00</t>
  </si>
  <si>
    <t>75621</t>
  </si>
  <si>
    <t>Udziały gmin w podatkach stanowiących dochód budżetu państwa</t>
  </si>
  <si>
    <t>2 015 480,00</t>
  </si>
  <si>
    <t>0010</t>
  </si>
  <si>
    <t>Podatek dochodowy od osób fizycznych</t>
  </si>
  <si>
    <t>2 014 980,00</t>
  </si>
  <si>
    <t>0020</t>
  </si>
  <si>
    <t>Podatek dochodowy od osób prawnych</t>
  </si>
  <si>
    <t>500,00</t>
  </si>
  <si>
    <t>758</t>
  </si>
  <si>
    <t>Różne rozliczenia</t>
  </si>
  <si>
    <t>75801</t>
  </si>
  <si>
    <t>Część oświatowa subwencji ogólnej dla jednostek samorządu terytorialnego</t>
  </si>
  <si>
    <t>2920</t>
  </si>
  <si>
    <t>Subwencje ogólne z budżetu państwa</t>
  </si>
  <si>
    <t>75807</t>
  </si>
  <si>
    <t>Część wyrównawcza subwencji ogólnej dla gmin</t>
  </si>
  <si>
    <t>3 173 664,00</t>
  </si>
  <si>
    <t>75814</t>
  </si>
  <si>
    <t>Różne rozliczenia finansowe</t>
  </si>
  <si>
    <t>0920</t>
  </si>
  <si>
    <t>Pozostałe odsetki</t>
  </si>
  <si>
    <t>75831</t>
  </si>
  <si>
    <t>Część równoważąca subwencji ogólnej dla gmin</t>
  </si>
  <si>
    <t>152 979,00</t>
  </si>
  <si>
    <t>801</t>
  </si>
  <si>
    <t>Oświata i wychowanie</t>
  </si>
  <si>
    <t>114 045,00</t>
  </si>
  <si>
    <t>80101</t>
  </si>
  <si>
    <t>Szkoły podstawowe</t>
  </si>
  <si>
    <t>13 755,00</t>
  </si>
  <si>
    <t>80104</t>
  </si>
  <si>
    <t xml:space="preserve">Przedszkola </t>
  </si>
  <si>
    <t>31 000,00</t>
  </si>
  <si>
    <t>0690</t>
  </si>
  <si>
    <t>Wpływy z różnych opłat</t>
  </si>
  <si>
    <t>80148</t>
  </si>
  <si>
    <t>Stołówki szkolne i przedszkolne</t>
  </si>
  <si>
    <t>69 290,00</t>
  </si>
  <si>
    <t>0830</t>
  </si>
  <si>
    <t>Wpływy z usług</t>
  </si>
  <si>
    <t>852</t>
  </si>
  <si>
    <t>Pomoc społeczna</t>
  </si>
  <si>
    <t>85212</t>
  </si>
  <si>
    <t>Świadczenia rodzinne, świadczenia z funduszu alimentacyjneego oraz składki na ubezpieczenia emerytalne i rentowe z ubezpieczenia społecznego</t>
  </si>
  <si>
    <t>2 077 493,00</t>
  </si>
  <si>
    <t>0900</t>
  </si>
  <si>
    <t>Odsetki od dotacji oraz płatności: wykorzystanych niezgodnie z przeznaczeniem lub wykorzystanych z naruszeniem procedur, o których mowa w art. 184 ustawy, pobranych nienależnie lub w nadmiernej wysokości</t>
  </si>
  <si>
    <t>2 070 493,00</t>
  </si>
  <si>
    <t>2910</t>
  </si>
  <si>
    <t xml:space="preserve">Wpływy ze zwrotów dotacji oraz płatności, w tym wykorzystanych niezgodnie z przeznaczeniem lub wykorzystanych z naruszeniem procedur, o których mowa w art. 184 ustawy, pobranych nienależnie lub w nadmiernej wysokości 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</si>
  <si>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</si>
  <si>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</si>
  <si>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11 579,00</t>
  </si>
  <si>
    <t>3 722,00</t>
  </si>
  <si>
    <t>2030</t>
  </si>
  <si>
    <t>Dotacje celowe otrzymane z budżetu państwa na realizację własnych zadań bieżących gmin (związków gmin)</t>
  </si>
  <si>
    <t>7 857,00</t>
  </si>
  <si>
    <t>85214</t>
  </si>
  <si>
    <t>Zasiłki i pomoc w naturze oraz składki na ubezpieczenia emerytalne i rentowe</t>
  </si>
  <si>
    <t>110 637,00</t>
  </si>
  <si>
    <t>85216</t>
  </si>
  <si>
    <t>Zasiłki stałe</t>
  </si>
  <si>
    <t>86 748,00</t>
  </si>
  <si>
    <t>85219</t>
  </si>
  <si>
    <t>Ośrodki pomocy społecznej</t>
  </si>
  <si>
    <t>56 960,00</t>
  </si>
  <si>
    <t>85228</t>
  </si>
  <si>
    <t>Usługi opiekuńcze i specjalistyczne usługi opiekuńcze</t>
  </si>
  <si>
    <t>85295</t>
  </si>
  <si>
    <t>853</t>
  </si>
  <si>
    <t>Pozostałe zadania w zakresie polityki społecznej</t>
  </si>
  <si>
    <t>943 093,08</t>
  </si>
  <si>
    <t>85395</t>
  </si>
  <si>
    <t>900</t>
  </si>
  <si>
    <t>Gospodarka komunalna i ochrona środowiska</t>
  </si>
  <si>
    <t>2 200,00</t>
  </si>
  <si>
    <t>90019</t>
  </si>
  <si>
    <t>Wpływy i wydatki związane z gromadzeniem środków z opłat i kar za korzystanie ze środowiska</t>
  </si>
  <si>
    <t>921</t>
  </si>
  <si>
    <t>Kultura i ochrona dziedzictwa narodowego</t>
  </si>
  <si>
    <t>92105</t>
  </si>
  <si>
    <t>Pozostałe zadania w zakresie kultury</t>
  </si>
  <si>
    <t>razem:</t>
  </si>
  <si>
    <t>806 751,00</t>
  </si>
  <si>
    <t>796 751,00</t>
  </si>
  <si>
    <t>01010</t>
  </si>
  <si>
    <t>Infrastruktura wodociągowa i sanitacyjna wsi</t>
  </si>
  <si>
    <t>6207</t>
  </si>
  <si>
    <t>Dotacje celowe w ramach programów finansowanych z udziałem środków europejskich oraz środków, o których mowa w art.5 ust.1 pkt. 3 oraz ust. 3 pkt 5 i 6 ustawy, lub płatności w ramach budżetu środków europejskich</t>
  </si>
  <si>
    <t>10 000,00</t>
  </si>
  <si>
    <t>0770</t>
  </si>
  <si>
    <t>600</t>
  </si>
  <si>
    <t>Transport i łączność</t>
  </si>
  <si>
    <t>490 000,00</t>
  </si>
  <si>
    <t>60016</t>
  </si>
  <si>
    <t>Drogi publiczne gminne</t>
  </si>
  <si>
    <t>6330</t>
  </si>
  <si>
    <t>Dotacje celowe otrzymane z budżetu państwa na realizację inwestycji i zakupów inwestycyjnych własnych gmin (związków gmin)</t>
  </si>
  <si>
    <t>115 244,00</t>
  </si>
  <si>
    <t>261 123,00</t>
  </si>
  <si>
    <t>150 000,00</t>
  </si>
  <si>
    <t>1 823 118,00</t>
  </si>
  <si>
    <t>Ogółem:</t>
  </si>
  <si>
    <t>15 873 861,08</t>
  </si>
  <si>
    <t>(* kol 2 do wykorzystania fakultatywnego)</t>
  </si>
  <si>
    <t>Załącznik nr 1                                                            do uchwały Nr V/17/11                           Rady Gminy Skarżysko Kościelne                                      z dnia 31 stycznia 2011 r.</t>
  </si>
  <si>
    <t>Wykonanie</t>
  </si>
  <si>
    <t>%</t>
  </si>
  <si>
    <t>97 000,00</t>
  </si>
  <si>
    <t>499 200,00</t>
  </si>
  <si>
    <t>3 265 670,00</t>
  </si>
  <si>
    <t>3 940 623,00</t>
  </si>
  <si>
    <t>7 282 266,00</t>
  </si>
  <si>
    <t>2 500,00</t>
  </si>
  <si>
    <t>7 500,00</t>
  </si>
  <si>
    <t>24 000,00</t>
  </si>
  <si>
    <t>76 146,00</t>
  </si>
  <si>
    <t>2 446 563,00</t>
  </si>
  <si>
    <t>825 234,13</t>
  </si>
  <si>
    <t>133 372,49</t>
  </si>
  <si>
    <t>958 606,94</t>
  </si>
  <si>
    <t>3 489,87</t>
  </si>
  <si>
    <t>15 311,52</t>
  </si>
  <si>
    <t>18 801,39</t>
  </si>
  <si>
    <t>4 660,86</t>
  </si>
  <si>
    <t>71 235,86</t>
  </si>
  <si>
    <t>=(I35+i36)</t>
  </si>
  <si>
    <t xml:space="preserve">Plan </t>
  </si>
  <si>
    <t>276000,00</t>
  </si>
  <si>
    <t>854</t>
  </si>
  <si>
    <t>85415</t>
  </si>
  <si>
    <t>75056</t>
  </si>
  <si>
    <t>75095</t>
  </si>
  <si>
    <t>75109</t>
  </si>
  <si>
    <t>400</t>
  </si>
  <si>
    <t>40002</t>
  </si>
  <si>
    <t>2360</t>
  </si>
  <si>
    <t>0960</t>
  </si>
  <si>
    <t>Wytwarzanie i zaopatrywanie w energię elektryczną,gaz i wodę</t>
  </si>
  <si>
    <t>Dostarczanie wody</t>
  </si>
  <si>
    <t>Dochody jednostek samorządu terytorialnego związane z realizacją zadań z zakresu administracji rządowej oraz innych zadań zleconych ustawami</t>
  </si>
  <si>
    <t>Spis powszechny i inne</t>
  </si>
  <si>
    <t>Wybory do rady gmin, rad powiatów i sejmików województw,wybory wójtów,burmistrzów i prezydentów miast oraz referenda gminne,powiatowe i wojewódzkie</t>
  </si>
  <si>
    <t>Otrzymane spadki,zapisy i darowizny w postaci pieniężnej</t>
  </si>
  <si>
    <t xml:space="preserve">Dochody jednostek samorządu terytorialnego związane z realizacją zadań z zakresu administracji rządowej oraz innych zadań zleconych ustawami </t>
  </si>
  <si>
    <t>Edukacyjna opieka wychowawcza</t>
  </si>
  <si>
    <t>Pomoc materialna dla uczniów</t>
  </si>
  <si>
    <t>75624</t>
  </si>
  <si>
    <t>0740</t>
  </si>
  <si>
    <t>Dywidendy</t>
  </si>
  <si>
    <t>Wpływy z dywidend</t>
  </si>
  <si>
    <t>Załącznik Nr 1</t>
  </si>
  <si>
    <t>Bieżące</t>
  </si>
  <si>
    <t>Majątkowe</t>
  </si>
  <si>
    <t>Dochody budżetu gminy za 2011 r.</t>
  </si>
  <si>
    <t>01030</t>
  </si>
  <si>
    <t>Izby rolnicze</t>
  </si>
  <si>
    <t>60017</t>
  </si>
  <si>
    <t>Drogi wewnętrzne</t>
  </si>
  <si>
    <t>2710</t>
  </si>
  <si>
    <t>Wpływy z tytułu pomocy finansowej udzielanej między jednostkami samorządu terytorialnego na dofinansowanie własnych zadań bieżących</t>
  </si>
  <si>
    <t>75108</t>
  </si>
  <si>
    <t>Wybory do Sejmu i Senatu</t>
  </si>
  <si>
    <t>0580</t>
  </si>
  <si>
    <t>Grzywny i kary pieniężne od osób prawnych i innych jednostek organizacyjnych</t>
  </si>
  <si>
    <t>80195</t>
  </si>
  <si>
    <t>90095</t>
  </si>
  <si>
    <t>92109</t>
  </si>
  <si>
    <t>Domy i ośrodki kultury, świetlice i kluby</t>
  </si>
  <si>
    <t>Wpływy z tytułu odpłatnego nabycia prawa własności oraz prawa użytkowania wieczystego nieruchomości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</si>
</sst>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[$-415]d\ mmmm\ yyyy"/>
  </numFmts>
  <fonts count="54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b/>
      <sz val="12"/>
      <color indexed="8"/>
      <name val="Arial"/>
      <family val="2"/>
    </font>
    <font>
      <sz val="8"/>
      <name val="Arial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color indexed="53"/>
      <name val="Arial"/>
      <family val="2"/>
    </font>
    <font>
      <sz val="8"/>
      <color indexed="53"/>
      <name val="Arial"/>
      <family val="2"/>
    </font>
    <font>
      <sz val="12"/>
      <color indexed="53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50" fillId="32" borderId="0" applyNumberFormat="0" applyBorder="0" applyAlignment="0" applyProtection="0"/>
  </cellStyleXfs>
  <cellXfs count="77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49" fontId="0" fillId="34" borderId="0" xfId="0" applyNumberFormat="1" applyFill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 horizontal="right" wrapText="1"/>
      <protection locked="0"/>
    </xf>
    <xf numFmtId="4" fontId="1" fillId="0" borderId="0" xfId="0" applyNumberFormat="1" applyFont="1" applyFill="1" applyBorder="1" applyAlignment="1" applyProtection="1">
      <alignment horizontal="center" vertical="center"/>
      <protection locked="0"/>
    </xf>
    <xf numFmtId="4" fontId="1" fillId="0" borderId="11" xfId="0" applyNumberFormat="1" applyFont="1" applyFill="1" applyBorder="1" applyAlignment="1" applyProtection="1">
      <alignment horizontal="center" vertical="center"/>
      <protection locked="0"/>
    </xf>
    <xf numFmtId="4" fontId="8" fillId="0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NumberFormat="1" applyFont="1" applyFill="1" applyBorder="1" applyAlignment="1" applyProtection="1">
      <alignment horizontal="center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 shrinkToFit="1"/>
      <protection locked="0"/>
    </xf>
    <xf numFmtId="4" fontId="1" fillId="0" borderId="12" xfId="0" applyNumberFormat="1" applyFont="1" applyFill="1" applyBorder="1" applyAlignment="1" applyProtection="1">
      <alignment horizontal="right" vertical="center" shrinkToFit="1"/>
      <protection locked="0"/>
    </xf>
    <xf numFmtId="4" fontId="1" fillId="0" borderId="11" xfId="0" applyNumberFormat="1" applyFont="1" applyFill="1" applyBorder="1" applyAlignment="1" applyProtection="1">
      <alignment horizontal="right" vertical="center" shrinkToFit="1"/>
      <protection locked="0"/>
    </xf>
    <xf numFmtId="0" fontId="1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2" xfId="0" applyNumberFormat="1" applyFont="1" applyFill="1" applyBorder="1" applyAlignment="1" applyProtection="1">
      <alignment horizontal="center" vertical="center" shrinkToFit="1"/>
      <protection locked="0"/>
    </xf>
    <xf numFmtId="49" fontId="8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  <xf numFmtId="4" fontId="8" fillId="0" borderId="11" xfId="0" applyNumberFormat="1" applyFont="1" applyFill="1" applyBorder="1" applyAlignment="1" applyProtection="1">
      <alignment horizontal="center" vertical="center" shrinkToFit="1"/>
      <protection locked="0"/>
    </xf>
    <xf numFmtId="4" fontId="8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51" fillId="0" borderId="0" xfId="0" applyNumberFormat="1" applyFont="1" applyFill="1" applyBorder="1" applyAlignment="1" applyProtection="1">
      <alignment horizontal="left"/>
      <protection locked="0"/>
    </xf>
    <xf numFmtId="49" fontId="52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3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51" fillId="0" borderId="11" xfId="0" applyNumberFormat="1" applyFont="1" applyFill="1" applyBorder="1" applyAlignment="1" applyProtection="1">
      <alignment horizontal="right" vertical="center" shrinkToFit="1"/>
      <protection locked="0"/>
    </xf>
    <xf numFmtId="4" fontId="51" fillId="0" borderId="11" xfId="0" applyNumberFormat="1" applyFont="1" applyFill="1" applyBorder="1" applyAlignment="1" applyProtection="1">
      <alignment horizontal="right" vertical="center"/>
      <protection locked="0"/>
    </xf>
    <xf numFmtId="4" fontId="51" fillId="0" borderId="12" xfId="0" applyNumberFormat="1" applyFont="1" applyFill="1" applyBorder="1" applyAlignment="1" applyProtection="1">
      <alignment horizontal="right" vertical="center" shrinkToFit="1"/>
      <protection locked="0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49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10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9" fillId="0" borderId="11" xfId="0" applyNumberFormat="1" applyFont="1" applyFill="1" applyBorder="1" applyAlignment="1" applyProtection="1">
      <alignment horizontal="right" vertical="center" shrinkToFit="1"/>
      <protection locked="0"/>
    </xf>
    <xf numFmtId="4" fontId="9" fillId="0" borderId="11" xfId="0" applyNumberFormat="1" applyFont="1" applyFill="1" applyBorder="1" applyAlignment="1" applyProtection="1">
      <alignment horizontal="right" vertical="center"/>
      <protection locked="0"/>
    </xf>
    <xf numFmtId="4" fontId="9" fillId="0" borderId="12" xfId="0" applyNumberFormat="1" applyFont="1" applyFill="1" applyBorder="1" applyAlignment="1" applyProtection="1">
      <alignment horizontal="right" vertical="center" shrinkToFit="1"/>
      <protection locked="0"/>
    </xf>
    <xf numFmtId="49" fontId="7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4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3" xfId="0" applyNumberFormat="1" applyFont="1" applyFill="1" applyBorder="1" applyAlignment="1" applyProtection="1">
      <alignment horizontal="left" vertical="center" wrapText="1"/>
      <protection locked="0"/>
    </xf>
    <xf numFmtId="49" fontId="7" fillId="33" borderId="15" xfId="0" applyNumberFormat="1" applyFont="1" applyFill="1" applyBorder="1" applyAlignment="1" applyProtection="1">
      <alignment horizontal="left" vertical="center" wrapText="1"/>
      <protection locked="0"/>
    </xf>
    <xf numFmtId="49" fontId="7" fillId="33" borderId="14" xfId="0" applyNumberFormat="1" applyFont="1" applyFill="1" applyBorder="1" applyAlignment="1" applyProtection="1">
      <alignment horizontal="left" vertical="center" wrapText="1"/>
      <protection locked="0"/>
    </xf>
    <xf numFmtId="49" fontId="7" fillId="34" borderId="0" xfId="0" applyNumberFormat="1" applyFont="1" applyFill="1" applyAlignment="1" applyProtection="1">
      <alignment horizontal="right" vertical="center" wrapText="1"/>
      <protection locked="0"/>
    </xf>
    <xf numFmtId="4" fontId="13" fillId="0" borderId="11" xfId="0" applyNumberFormat="1" applyFont="1" applyFill="1" applyBorder="1" applyAlignment="1" applyProtection="1">
      <alignment horizontal="right" vertical="center" shrinkToFit="1"/>
      <protection locked="0"/>
    </xf>
    <xf numFmtId="4" fontId="13" fillId="0" borderId="11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NumberFormat="1" applyFont="1" applyFill="1" applyBorder="1" applyAlignment="1" applyProtection="1">
      <alignment horizontal="left"/>
      <protection locked="0"/>
    </xf>
    <xf numFmtId="49" fontId="10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7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3" xfId="0" applyNumberFormat="1" applyFont="1" applyFill="1" applyBorder="1" applyAlignment="1" applyProtection="1">
      <alignment horizontal="left" vertical="center" wrapText="1"/>
      <protection locked="0"/>
    </xf>
    <xf numFmtId="49" fontId="7" fillId="33" borderId="15" xfId="0" applyNumberFormat="1" applyFont="1" applyFill="1" applyBorder="1" applyAlignment="1" applyProtection="1">
      <alignment horizontal="left" vertical="center" wrapText="1"/>
      <protection locked="0"/>
    </xf>
    <xf numFmtId="49" fontId="7" fillId="33" borderId="14" xfId="0" applyNumberFormat="1" applyFont="1" applyFill="1" applyBorder="1" applyAlignment="1" applyProtection="1">
      <alignment horizontal="left" vertical="center" wrapText="1"/>
      <protection locked="0"/>
    </xf>
    <xf numFmtId="49" fontId="7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5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9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52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52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8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3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2" fontId="7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49" fontId="7" fillId="33" borderId="13" xfId="0" applyNumberFormat="1" applyFont="1" applyFill="1" applyBorder="1" applyAlignment="1" applyProtection="1">
      <alignment horizontal="right" vertical="center" wrapText="1"/>
      <protection locked="0"/>
    </xf>
    <xf numFmtId="49" fontId="7" fillId="33" borderId="15" xfId="0" applyNumberFormat="1" applyFont="1" applyFill="1" applyBorder="1" applyAlignment="1" applyProtection="1">
      <alignment horizontal="right" vertical="center" wrapText="1"/>
      <protection locked="0"/>
    </xf>
    <xf numFmtId="49" fontId="11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11" fillId="34" borderId="13" xfId="0" applyNumberFormat="1" applyFont="1" applyFill="1" applyBorder="1" applyAlignment="1" applyProtection="1">
      <alignment horizontal="right" vertical="center" wrapText="1"/>
      <protection locked="0"/>
    </xf>
    <xf numFmtId="49" fontId="11" fillId="34" borderId="14" xfId="0" applyNumberFormat="1" applyFont="1" applyFill="1" applyBorder="1" applyAlignment="1" applyProtection="1">
      <alignment horizontal="right" vertical="center" wrapText="1"/>
      <protection locked="0"/>
    </xf>
    <xf numFmtId="49" fontId="12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10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10" fillId="33" borderId="14" xfId="0" applyNumberFormat="1" applyFont="1" applyFill="1" applyBorder="1" applyAlignment="1" applyProtection="1">
      <alignment horizontal="center" vertical="center" wrapText="1"/>
      <protection locked="0"/>
    </xf>
    <xf numFmtId="49" fontId="11" fillId="34" borderId="16" xfId="0" applyNumberFormat="1" applyFont="1" applyFill="1" applyBorder="1" applyAlignment="1" applyProtection="1">
      <alignment horizontal="right" vertical="center" wrapText="1"/>
      <protection locked="0"/>
    </xf>
    <xf numFmtId="49" fontId="11" fillId="34" borderId="15" xfId="0" applyNumberFormat="1" applyFont="1" applyFill="1" applyBorder="1" applyAlignment="1" applyProtection="1">
      <alignment horizontal="right" vertical="center" wrapText="1"/>
      <protection locked="0"/>
    </xf>
    <xf numFmtId="49" fontId="12" fillId="34" borderId="13" xfId="0" applyNumberFormat="1" applyFont="1" applyFill="1" applyBorder="1" applyAlignment="1" applyProtection="1">
      <alignment horizontal="right" vertical="center" wrapText="1"/>
      <protection locked="0"/>
    </xf>
    <xf numFmtId="49" fontId="12" fillId="34" borderId="15" xfId="0" applyNumberFormat="1" applyFont="1" applyFill="1" applyBorder="1" applyAlignment="1" applyProtection="1">
      <alignment horizontal="right" vertical="center" wrapText="1"/>
      <protection locked="0"/>
    </xf>
    <xf numFmtId="49" fontId="11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0" fillId="34" borderId="0" xfId="0" applyNumberFormat="1" applyFill="1" applyAlignment="1" applyProtection="1">
      <alignment horizontal="center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80"/>
  <sheetViews>
    <sheetView showGridLines="0" tabSelected="1" zoomScalePageLayoutView="0" workbookViewId="0" topLeftCell="A2">
      <selection activeCell="A161" sqref="A161"/>
    </sheetView>
  </sheetViews>
  <sheetFormatPr defaultColWidth="9.33203125" defaultRowHeight="12.75"/>
  <cols>
    <col min="1" max="1" width="6.16015625" style="0" customWidth="1"/>
    <col min="3" max="3" width="11" style="0" customWidth="1"/>
    <col min="4" max="4" width="8.83203125" style="0" customWidth="1"/>
    <col min="5" max="5" width="2" style="0" hidden="1" customWidth="1"/>
    <col min="6" max="6" width="34.5" style="0" customWidth="1"/>
    <col min="7" max="7" width="0.4921875" style="0" customWidth="1"/>
    <col min="8" max="8" width="7" style="0" customWidth="1"/>
    <col min="9" max="9" width="19.16015625" style="0" hidden="1" customWidth="1"/>
    <col min="10" max="10" width="3" style="0" hidden="1" customWidth="1"/>
    <col min="11" max="34" width="0" style="0" hidden="1" customWidth="1"/>
    <col min="35" max="35" width="16.16015625" style="9" bestFit="1" customWidth="1"/>
    <col min="36" max="36" width="14.66015625" style="9" customWidth="1"/>
    <col min="37" max="37" width="11.16015625" style="5" customWidth="1"/>
  </cols>
  <sheetData>
    <row r="1" spans="8:9" ht="12.75" customHeight="1" hidden="1">
      <c r="H1" s="4" t="s">
        <v>206</v>
      </c>
      <c r="I1" s="4"/>
    </row>
    <row r="2" spans="1:10" ht="0.75" customHeight="1">
      <c r="A2" s="2"/>
      <c r="B2" s="2"/>
      <c r="C2" s="2"/>
      <c r="D2" s="2"/>
      <c r="E2" s="2"/>
      <c r="F2" s="2"/>
      <c r="G2" s="2"/>
      <c r="H2" s="4"/>
      <c r="I2" s="4"/>
      <c r="J2" s="2"/>
    </row>
    <row r="3" spans="1:10" ht="13.5" customHeight="1" hidden="1">
      <c r="A3" s="2"/>
      <c r="B3" s="2"/>
      <c r="C3" s="2"/>
      <c r="D3" s="2"/>
      <c r="E3" s="2"/>
      <c r="F3" s="2"/>
      <c r="G3" s="2"/>
      <c r="H3" s="4"/>
      <c r="I3" s="4"/>
      <c r="J3" s="2"/>
    </row>
    <row r="4" spans="1:10" ht="13.5" customHeight="1" hidden="1">
      <c r="A4" s="2"/>
      <c r="B4" s="2"/>
      <c r="C4" s="2"/>
      <c r="D4" s="2"/>
      <c r="E4" s="2"/>
      <c r="F4" s="2"/>
      <c r="G4" s="2"/>
      <c r="H4" s="4"/>
      <c r="I4" s="4"/>
      <c r="J4" s="2"/>
    </row>
    <row r="5" spans="1:36" ht="13.5" customHeight="1">
      <c r="A5" s="2"/>
      <c r="B5" s="2"/>
      <c r="C5" s="2"/>
      <c r="D5" s="2"/>
      <c r="E5" s="2"/>
      <c r="F5" s="2"/>
      <c r="G5" s="2"/>
      <c r="H5" s="4"/>
      <c r="I5" s="4"/>
      <c r="J5" s="2"/>
      <c r="AJ5" s="9" t="s">
        <v>252</v>
      </c>
    </row>
    <row r="6" spans="1:37" ht="24" customHeight="1">
      <c r="A6" s="2"/>
      <c r="B6" s="59" t="s">
        <v>255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</row>
    <row r="7" spans="1:9" ht="13.5" customHeight="1">
      <c r="A7" s="50"/>
      <c r="B7" s="50"/>
      <c r="C7" s="50"/>
      <c r="D7" s="50"/>
      <c r="E7" s="50"/>
      <c r="F7" s="50"/>
      <c r="G7" s="50"/>
      <c r="H7" s="50"/>
      <c r="I7" s="50"/>
    </row>
    <row r="8" spans="2:37" ht="42.75" customHeight="1">
      <c r="B8" s="14" t="s">
        <v>0</v>
      </c>
      <c r="C8" s="14" t="s">
        <v>1</v>
      </c>
      <c r="D8" s="56" t="s">
        <v>2</v>
      </c>
      <c r="E8" s="56"/>
      <c r="F8" s="56" t="s">
        <v>3</v>
      </c>
      <c r="G8" s="56"/>
      <c r="H8" s="56"/>
      <c r="I8" s="56" t="s">
        <v>4</v>
      </c>
      <c r="J8" s="56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6" t="s">
        <v>228</v>
      </c>
      <c r="AJ8" s="17" t="s">
        <v>207</v>
      </c>
      <c r="AK8" s="7" t="s">
        <v>208</v>
      </c>
    </row>
    <row r="9" spans="2:37" ht="13.5" customHeight="1">
      <c r="B9" s="1" t="s">
        <v>5</v>
      </c>
      <c r="C9" s="1" t="s">
        <v>6</v>
      </c>
      <c r="D9" s="60" t="s">
        <v>7</v>
      </c>
      <c r="E9" s="60"/>
      <c r="F9" s="60" t="s">
        <v>8</v>
      </c>
      <c r="G9" s="60"/>
      <c r="H9" s="60"/>
      <c r="I9" s="60" t="s">
        <v>9</v>
      </c>
      <c r="J9" s="60"/>
      <c r="AI9" s="12">
        <v>5</v>
      </c>
      <c r="AJ9" s="13">
        <v>6</v>
      </c>
      <c r="AK9" s="8">
        <v>7</v>
      </c>
    </row>
    <row r="10" spans="2:37" ht="13.5" customHeight="1">
      <c r="B10" s="57" t="s">
        <v>253</v>
      </c>
      <c r="C10" s="57"/>
      <c r="D10" s="57"/>
      <c r="E10" s="57"/>
      <c r="F10" s="57"/>
      <c r="G10" s="57"/>
      <c r="H10" s="57"/>
      <c r="I10" s="57"/>
      <c r="J10" s="57"/>
      <c r="AI10" s="11"/>
      <c r="AJ10" s="10"/>
      <c r="AK10" s="6"/>
    </row>
    <row r="11" spans="2:37" s="24" customFormat="1" ht="13.5" customHeight="1">
      <c r="B11" s="25" t="s">
        <v>10</v>
      </c>
      <c r="C11" s="26"/>
      <c r="D11" s="40"/>
      <c r="E11" s="40"/>
      <c r="F11" s="41" t="s">
        <v>11</v>
      </c>
      <c r="G11" s="41"/>
      <c r="H11" s="41"/>
      <c r="I11" s="42" t="s">
        <v>12</v>
      </c>
      <c r="J11" s="42"/>
      <c r="AI11" s="28">
        <f>SUM(AI14,AI16)</f>
        <v>15716</v>
      </c>
      <c r="AJ11" s="28">
        <f>SUM(AJ12,AJ14,AJ16)</f>
        <v>16719.04</v>
      </c>
      <c r="AK11" s="29">
        <f>(AJ11/AI11)*100</f>
        <v>106.38228556884704</v>
      </c>
    </row>
    <row r="12" spans="2:37" s="24" customFormat="1" ht="14.25" customHeight="1">
      <c r="B12" s="26"/>
      <c r="C12" s="25" t="s">
        <v>256</v>
      </c>
      <c r="D12" s="40"/>
      <c r="E12" s="40"/>
      <c r="F12" s="41" t="s">
        <v>257</v>
      </c>
      <c r="G12" s="41"/>
      <c r="H12" s="41"/>
      <c r="I12" s="42" t="s">
        <v>13</v>
      </c>
      <c r="J12" s="42"/>
      <c r="AI12" s="28">
        <f>SUM(AI13)</f>
        <v>0</v>
      </c>
      <c r="AJ12" s="28">
        <f>SUM(AJ13)</f>
        <v>6.07</v>
      </c>
      <c r="AK12" s="29">
        <v>0</v>
      </c>
    </row>
    <row r="13" spans="2:37" s="24" customFormat="1" ht="17.25" customHeight="1">
      <c r="B13" s="26"/>
      <c r="C13" s="26"/>
      <c r="D13" s="43" t="s">
        <v>120</v>
      </c>
      <c r="E13" s="43"/>
      <c r="F13" s="41" t="s">
        <v>121</v>
      </c>
      <c r="G13" s="41"/>
      <c r="H13" s="41"/>
      <c r="I13" s="42" t="s">
        <v>13</v>
      </c>
      <c r="J13" s="42"/>
      <c r="AI13" s="28">
        <v>0</v>
      </c>
      <c r="AJ13" s="30">
        <v>6.07</v>
      </c>
      <c r="AK13" s="29">
        <v>0</v>
      </c>
    </row>
    <row r="14" spans="2:37" s="18" customFormat="1" ht="18.75" customHeight="1" hidden="1">
      <c r="B14" s="20"/>
      <c r="C14" s="19" t="s">
        <v>14</v>
      </c>
      <c r="D14" s="58"/>
      <c r="E14" s="58"/>
      <c r="F14" s="54" t="s">
        <v>15</v>
      </c>
      <c r="G14" s="54"/>
      <c r="H14" s="54"/>
      <c r="I14" s="55" t="s">
        <v>13</v>
      </c>
      <c r="J14" s="55"/>
      <c r="AI14" s="21">
        <f>SUM(AI15)</f>
        <v>0</v>
      </c>
      <c r="AJ14" s="21">
        <f>SUM(AJ15)</f>
        <v>0</v>
      </c>
      <c r="AK14" s="22" t="e">
        <f>(AJ14/AI14)*100</f>
        <v>#DIV/0!</v>
      </c>
    </row>
    <row r="15" spans="2:37" s="18" customFormat="1" ht="58.5" customHeight="1" hidden="1">
      <c r="B15" s="20"/>
      <c r="C15" s="20"/>
      <c r="D15" s="51" t="s">
        <v>16</v>
      </c>
      <c r="E15" s="51"/>
      <c r="F15" s="54" t="s">
        <v>17</v>
      </c>
      <c r="G15" s="54"/>
      <c r="H15" s="54"/>
      <c r="I15" s="55" t="s">
        <v>13</v>
      </c>
      <c r="J15" s="55"/>
      <c r="AI15" s="21">
        <v>0</v>
      </c>
      <c r="AJ15" s="23">
        <v>0</v>
      </c>
      <c r="AK15" s="22" t="e">
        <f>(AJ15/AI15)*100</f>
        <v>#DIV/0!</v>
      </c>
    </row>
    <row r="16" spans="2:37" s="24" customFormat="1" ht="13.5" customHeight="1">
      <c r="B16" s="26"/>
      <c r="C16" s="25" t="s">
        <v>18</v>
      </c>
      <c r="D16" s="40"/>
      <c r="E16" s="40"/>
      <c r="F16" s="41" t="s">
        <v>19</v>
      </c>
      <c r="G16" s="41"/>
      <c r="H16" s="41"/>
      <c r="I16" s="42" t="s">
        <v>20</v>
      </c>
      <c r="J16" s="42"/>
      <c r="AI16" s="28">
        <f>SUM(AI17:AI19)</f>
        <v>15716</v>
      </c>
      <c r="AJ16" s="28">
        <f>SUM(AJ17:AJ19)</f>
        <v>16712.97</v>
      </c>
      <c r="AK16" s="29">
        <f>(AJ16/AI16)*100</f>
        <v>106.34366250954442</v>
      </c>
    </row>
    <row r="17" spans="2:37" s="24" customFormat="1" ht="57" customHeight="1">
      <c r="B17" s="26"/>
      <c r="C17" s="26"/>
      <c r="D17" s="43" t="s">
        <v>21</v>
      </c>
      <c r="E17" s="43"/>
      <c r="F17" s="41" t="s">
        <v>22</v>
      </c>
      <c r="G17" s="41"/>
      <c r="H17" s="41"/>
      <c r="I17" s="42" t="s">
        <v>20</v>
      </c>
      <c r="J17" s="42"/>
      <c r="AI17" s="28">
        <v>300</v>
      </c>
      <c r="AJ17" s="30">
        <v>1295.54</v>
      </c>
      <c r="AK17" s="29">
        <f>(AJ17/AI17)*100</f>
        <v>431.8466666666667</v>
      </c>
    </row>
    <row r="18" spans="2:37" s="24" customFormat="1" ht="11.25" customHeight="1">
      <c r="B18" s="26"/>
      <c r="C18" s="26"/>
      <c r="D18" s="31" t="s">
        <v>120</v>
      </c>
      <c r="E18" s="32"/>
      <c r="F18" s="33" t="s">
        <v>121</v>
      </c>
      <c r="G18" s="34"/>
      <c r="H18" s="35"/>
      <c r="I18" s="27"/>
      <c r="J18" s="27"/>
      <c r="AI18" s="28">
        <v>0</v>
      </c>
      <c r="AJ18" s="30">
        <v>1.99</v>
      </c>
      <c r="AK18" s="29">
        <v>0</v>
      </c>
    </row>
    <row r="19" spans="2:37" s="24" customFormat="1" ht="49.5" customHeight="1">
      <c r="B19" s="26"/>
      <c r="C19" s="26"/>
      <c r="D19" s="47" t="s">
        <v>37</v>
      </c>
      <c r="E19" s="49"/>
      <c r="F19" s="44" t="s">
        <v>38</v>
      </c>
      <c r="G19" s="45"/>
      <c r="H19" s="46"/>
      <c r="I19" s="27"/>
      <c r="J19" s="27"/>
      <c r="AI19" s="28">
        <v>15416</v>
      </c>
      <c r="AJ19" s="30">
        <v>15415.44</v>
      </c>
      <c r="AK19" s="29">
        <f>(AJ19/AI19)*100</f>
        <v>99.99636741048262</v>
      </c>
    </row>
    <row r="20" spans="2:37" s="24" customFormat="1" ht="24" customHeight="1">
      <c r="B20" s="25" t="s">
        <v>235</v>
      </c>
      <c r="C20" s="26"/>
      <c r="D20" s="31"/>
      <c r="E20" s="32"/>
      <c r="F20" s="44" t="s">
        <v>239</v>
      </c>
      <c r="G20" s="52"/>
      <c r="H20" s="53"/>
      <c r="I20" s="27"/>
      <c r="J20" s="27"/>
      <c r="AI20" s="28">
        <f>AI22</f>
        <v>0</v>
      </c>
      <c r="AJ20" s="28">
        <f>AJ21</f>
        <v>304.8</v>
      </c>
      <c r="AK20" s="29">
        <v>0</v>
      </c>
    </row>
    <row r="21" spans="2:37" s="24" customFormat="1" ht="12.75" customHeight="1">
      <c r="B21" s="25"/>
      <c r="C21" s="25" t="s">
        <v>236</v>
      </c>
      <c r="D21" s="31"/>
      <c r="E21" s="32"/>
      <c r="F21" s="33" t="s">
        <v>240</v>
      </c>
      <c r="G21" s="34"/>
      <c r="H21" s="35"/>
      <c r="I21" s="27"/>
      <c r="J21" s="27"/>
      <c r="AI21" s="28">
        <f>AI22</f>
        <v>0</v>
      </c>
      <c r="AJ21" s="28">
        <f>SUM(AJ22,AJ23)</f>
        <v>304.8</v>
      </c>
      <c r="AK21" s="29">
        <v>0</v>
      </c>
    </row>
    <row r="22" spans="2:37" s="24" customFormat="1" ht="15" customHeight="1">
      <c r="B22" s="25"/>
      <c r="C22" s="26"/>
      <c r="D22" s="47" t="s">
        <v>139</v>
      </c>
      <c r="E22" s="48"/>
      <c r="F22" s="44" t="s">
        <v>140</v>
      </c>
      <c r="G22" s="52"/>
      <c r="H22" s="53"/>
      <c r="I22" s="27"/>
      <c r="J22" s="27"/>
      <c r="AI22" s="28">
        <v>0</v>
      </c>
      <c r="AJ22" s="30">
        <v>170.46</v>
      </c>
      <c r="AK22" s="29">
        <v>0</v>
      </c>
    </row>
    <row r="23" spans="2:37" s="24" customFormat="1" ht="14.25" customHeight="1">
      <c r="B23" s="25"/>
      <c r="C23" s="26"/>
      <c r="D23" s="47" t="s">
        <v>120</v>
      </c>
      <c r="E23" s="49"/>
      <c r="F23" s="44" t="s">
        <v>121</v>
      </c>
      <c r="G23" s="45"/>
      <c r="H23" s="46"/>
      <c r="I23" s="27"/>
      <c r="J23" s="27"/>
      <c r="AI23" s="28">
        <v>0</v>
      </c>
      <c r="AJ23" s="30">
        <v>134.34</v>
      </c>
      <c r="AK23" s="29">
        <v>0</v>
      </c>
    </row>
    <row r="24" spans="2:37" s="24" customFormat="1" ht="13.5" customHeight="1">
      <c r="B24" s="25" t="s">
        <v>192</v>
      </c>
      <c r="C24" s="26"/>
      <c r="D24" s="40"/>
      <c r="E24" s="40"/>
      <c r="F24" s="41" t="s">
        <v>193</v>
      </c>
      <c r="G24" s="41"/>
      <c r="H24" s="41"/>
      <c r="I24" s="42" t="s">
        <v>226</v>
      </c>
      <c r="J24" s="42"/>
      <c r="AI24" s="28">
        <f>SUM(AI25)</f>
        <v>20000</v>
      </c>
      <c r="AJ24" s="28">
        <f>SUM(AJ25)</f>
        <v>20000</v>
      </c>
      <c r="AK24" s="29">
        <f>(AJ24/AI24)*100</f>
        <v>100</v>
      </c>
    </row>
    <row r="25" spans="2:37" s="24" customFormat="1" ht="13.5" customHeight="1">
      <c r="B25" s="26"/>
      <c r="C25" s="25" t="s">
        <v>258</v>
      </c>
      <c r="D25" s="40"/>
      <c r="E25" s="40"/>
      <c r="F25" s="41" t="s">
        <v>259</v>
      </c>
      <c r="G25" s="41"/>
      <c r="H25" s="41"/>
      <c r="I25" s="42" t="s">
        <v>36</v>
      </c>
      <c r="J25" s="42"/>
      <c r="AI25" s="28">
        <f>SUM(AI26)</f>
        <v>20000</v>
      </c>
      <c r="AJ25" s="28">
        <f>SUM(AJ26)</f>
        <v>20000</v>
      </c>
      <c r="AK25" s="29">
        <f>(AJ25/AI25)*100</f>
        <v>100</v>
      </c>
    </row>
    <row r="26" spans="2:37" s="24" customFormat="1" ht="39" customHeight="1">
      <c r="B26" s="26"/>
      <c r="C26" s="25"/>
      <c r="D26" s="47" t="s">
        <v>260</v>
      </c>
      <c r="E26" s="49"/>
      <c r="F26" s="44" t="s">
        <v>261</v>
      </c>
      <c r="G26" s="45"/>
      <c r="H26" s="46"/>
      <c r="I26" s="27"/>
      <c r="J26" s="27"/>
      <c r="AI26" s="28">
        <v>20000</v>
      </c>
      <c r="AJ26" s="30">
        <v>20000</v>
      </c>
      <c r="AK26" s="29">
        <f>(AJ26/AI26)*100</f>
        <v>100</v>
      </c>
    </row>
    <row r="27" spans="2:37" s="24" customFormat="1" ht="13.5" customHeight="1">
      <c r="B27" s="25" t="s">
        <v>23</v>
      </c>
      <c r="C27" s="26"/>
      <c r="D27" s="40"/>
      <c r="E27" s="40"/>
      <c r="F27" s="41" t="s">
        <v>24</v>
      </c>
      <c r="G27" s="41"/>
      <c r="H27" s="41"/>
      <c r="I27" s="42" t="s">
        <v>25</v>
      </c>
      <c r="J27" s="42"/>
      <c r="AI27" s="28">
        <f>SUM(AI28)</f>
        <v>30009</v>
      </c>
      <c r="AJ27" s="28">
        <f>SUM(AJ28)</f>
        <v>30954.39</v>
      </c>
      <c r="AK27" s="29">
        <f>(AJ27/AI27)*100</f>
        <v>103.15035489353195</v>
      </c>
    </row>
    <row r="28" spans="2:37" s="24" customFormat="1" ht="13.5" customHeight="1">
      <c r="B28" s="26"/>
      <c r="C28" s="25" t="s">
        <v>26</v>
      </c>
      <c r="D28" s="40"/>
      <c r="E28" s="40"/>
      <c r="F28" s="41" t="s">
        <v>27</v>
      </c>
      <c r="G28" s="41"/>
      <c r="H28" s="41"/>
      <c r="I28" s="42" t="s">
        <v>25</v>
      </c>
      <c r="J28" s="42"/>
      <c r="AI28" s="28">
        <f>SUM(AI29:AI30)</f>
        <v>30009</v>
      </c>
      <c r="AJ28" s="28">
        <f>SUM(AJ29:AJ30)</f>
        <v>30954.39</v>
      </c>
      <c r="AK28" s="29">
        <f>(AJ28/AI28)*100</f>
        <v>103.15035489353195</v>
      </c>
    </row>
    <row r="29" spans="2:37" s="24" customFormat="1" ht="25.5" customHeight="1">
      <c r="B29" s="26"/>
      <c r="C29" s="26"/>
      <c r="D29" s="43" t="s">
        <v>28</v>
      </c>
      <c r="E29" s="43"/>
      <c r="F29" s="41" t="s">
        <v>29</v>
      </c>
      <c r="G29" s="41"/>
      <c r="H29" s="41"/>
      <c r="I29" s="42" t="s">
        <v>30</v>
      </c>
      <c r="J29" s="42"/>
      <c r="AI29" s="28">
        <v>9</v>
      </c>
      <c r="AJ29" s="30">
        <v>8.76</v>
      </c>
      <c r="AK29" s="29">
        <f aca="true" t="shared" si="0" ref="AK29:AK37">(AJ29/AI29)*100</f>
        <v>97.33333333333333</v>
      </c>
    </row>
    <row r="30" spans="2:37" s="24" customFormat="1" ht="56.25" customHeight="1">
      <c r="B30" s="26"/>
      <c r="C30" s="26"/>
      <c r="D30" s="43" t="s">
        <v>21</v>
      </c>
      <c r="E30" s="43"/>
      <c r="F30" s="41" t="s">
        <v>22</v>
      </c>
      <c r="G30" s="41"/>
      <c r="H30" s="41"/>
      <c r="I30" s="42" t="s">
        <v>31</v>
      </c>
      <c r="J30" s="42"/>
      <c r="AI30" s="28">
        <v>30000</v>
      </c>
      <c r="AJ30" s="30">
        <v>30945.63</v>
      </c>
      <c r="AK30" s="29">
        <f t="shared" si="0"/>
        <v>103.15210000000002</v>
      </c>
    </row>
    <row r="31" spans="2:37" s="24" customFormat="1" ht="13.5" customHeight="1">
      <c r="B31" s="25" t="s">
        <v>32</v>
      </c>
      <c r="C31" s="26"/>
      <c r="D31" s="40"/>
      <c r="E31" s="40"/>
      <c r="F31" s="41" t="s">
        <v>33</v>
      </c>
      <c r="G31" s="41"/>
      <c r="H31" s="41"/>
      <c r="I31" s="42" t="s">
        <v>226</v>
      </c>
      <c r="J31" s="42"/>
      <c r="AI31" s="28">
        <f>SUM(AI32,AI36,AI40,AI38,AI43)</f>
        <v>205106.86</v>
      </c>
      <c r="AJ31" s="28">
        <f>SUM(AJ32,AJ36,AJ40,AJ38,AJ43)</f>
        <v>229276.48</v>
      </c>
      <c r="AK31" s="29">
        <f t="shared" si="0"/>
        <v>111.78391595483448</v>
      </c>
    </row>
    <row r="32" spans="2:37" s="24" customFormat="1" ht="13.5" customHeight="1">
      <c r="B32" s="26"/>
      <c r="C32" s="25" t="s">
        <v>34</v>
      </c>
      <c r="D32" s="40"/>
      <c r="E32" s="40"/>
      <c r="F32" s="41" t="s">
        <v>35</v>
      </c>
      <c r="G32" s="41"/>
      <c r="H32" s="41"/>
      <c r="I32" s="42" t="s">
        <v>36</v>
      </c>
      <c r="J32" s="42"/>
      <c r="AI32" s="28">
        <f>SUM(AI33:AI35)</f>
        <v>41775</v>
      </c>
      <c r="AJ32" s="28">
        <f>SUM(AJ33:AJ35)</f>
        <v>41801.25</v>
      </c>
      <c r="AK32" s="29">
        <f t="shared" si="0"/>
        <v>100.06283662477557</v>
      </c>
    </row>
    <row r="33" spans="2:37" s="24" customFormat="1" ht="16.5" customHeight="1">
      <c r="B33" s="26"/>
      <c r="C33" s="25"/>
      <c r="D33" s="47" t="s">
        <v>120</v>
      </c>
      <c r="E33" s="49"/>
      <c r="F33" s="44" t="s">
        <v>121</v>
      </c>
      <c r="G33" s="45"/>
      <c r="H33" s="46"/>
      <c r="I33" s="27"/>
      <c r="J33" s="27"/>
      <c r="AI33" s="28">
        <v>0</v>
      </c>
      <c r="AJ33" s="30">
        <v>7.65</v>
      </c>
      <c r="AK33" s="29">
        <v>0</v>
      </c>
    </row>
    <row r="34" spans="2:37" s="24" customFormat="1" ht="43.5" customHeight="1">
      <c r="B34" s="26"/>
      <c r="C34" s="26"/>
      <c r="D34" s="43" t="s">
        <v>37</v>
      </c>
      <c r="E34" s="43"/>
      <c r="F34" s="41" t="s">
        <v>38</v>
      </c>
      <c r="G34" s="41"/>
      <c r="H34" s="41"/>
      <c r="I34" s="42" t="s">
        <v>36</v>
      </c>
      <c r="J34" s="42"/>
      <c r="AI34" s="28">
        <v>41775</v>
      </c>
      <c r="AJ34" s="30">
        <v>41775</v>
      </c>
      <c r="AK34" s="29">
        <f t="shared" si="0"/>
        <v>100</v>
      </c>
    </row>
    <row r="35" spans="2:37" s="24" customFormat="1" ht="48" customHeight="1">
      <c r="B35" s="26"/>
      <c r="C35" s="26"/>
      <c r="D35" s="47" t="s">
        <v>237</v>
      </c>
      <c r="E35" s="49"/>
      <c r="F35" s="44" t="s">
        <v>241</v>
      </c>
      <c r="G35" s="52"/>
      <c r="H35" s="53"/>
      <c r="I35" s="27"/>
      <c r="J35" s="27"/>
      <c r="AI35" s="28">
        <v>0</v>
      </c>
      <c r="AJ35" s="30">
        <v>18.6</v>
      </c>
      <c r="AK35" s="29">
        <v>0</v>
      </c>
    </row>
    <row r="36" spans="2:37" s="24" customFormat="1" ht="15.75" customHeight="1">
      <c r="B36" s="26"/>
      <c r="C36" s="25" t="s">
        <v>39</v>
      </c>
      <c r="D36" s="40"/>
      <c r="E36" s="40"/>
      <c r="F36" s="41" t="s">
        <v>40</v>
      </c>
      <c r="G36" s="41"/>
      <c r="H36" s="41"/>
      <c r="I36" s="42" t="s">
        <v>41</v>
      </c>
      <c r="J36" s="42"/>
      <c r="AI36" s="28">
        <f>AI37</f>
        <v>4800</v>
      </c>
      <c r="AJ36" s="28">
        <f>AJ37</f>
        <v>9334.16</v>
      </c>
      <c r="AK36" s="29">
        <f t="shared" si="0"/>
        <v>194.46166666666667</v>
      </c>
    </row>
    <row r="37" spans="2:37" s="24" customFormat="1" ht="15" customHeight="1">
      <c r="B37" s="26"/>
      <c r="C37" s="26"/>
      <c r="D37" s="43" t="s">
        <v>42</v>
      </c>
      <c r="E37" s="43"/>
      <c r="F37" s="41" t="s">
        <v>43</v>
      </c>
      <c r="G37" s="41"/>
      <c r="H37" s="41"/>
      <c r="I37" s="42" t="s">
        <v>41</v>
      </c>
      <c r="J37" s="42"/>
      <c r="AI37" s="28">
        <v>4800</v>
      </c>
      <c r="AJ37" s="30">
        <v>9334.16</v>
      </c>
      <c r="AK37" s="29">
        <f t="shared" si="0"/>
        <v>194.46166666666667</v>
      </c>
    </row>
    <row r="38" spans="2:37" s="24" customFormat="1" ht="20.25" customHeight="1">
      <c r="B38" s="26"/>
      <c r="C38" s="25" t="s">
        <v>232</v>
      </c>
      <c r="D38" s="47"/>
      <c r="E38" s="49"/>
      <c r="F38" s="44" t="s">
        <v>242</v>
      </c>
      <c r="G38" s="45"/>
      <c r="H38" s="46"/>
      <c r="I38" s="27"/>
      <c r="J38" s="27"/>
      <c r="AI38" s="28">
        <f>AI39</f>
        <v>23871</v>
      </c>
      <c r="AJ38" s="30">
        <f>AJ39</f>
        <v>23651.13</v>
      </c>
      <c r="AK38" s="29">
        <f aca="true" t="shared" si="1" ref="AK38:AK90">(AJ38/AI38)*100</f>
        <v>99.07892421766998</v>
      </c>
    </row>
    <row r="39" spans="2:37" s="24" customFormat="1" ht="49.5" customHeight="1">
      <c r="B39" s="26"/>
      <c r="C39" s="26"/>
      <c r="D39" s="47" t="s">
        <v>37</v>
      </c>
      <c r="E39" s="49"/>
      <c r="F39" s="44" t="s">
        <v>38</v>
      </c>
      <c r="G39" s="45"/>
      <c r="H39" s="46"/>
      <c r="I39" s="27"/>
      <c r="J39" s="27"/>
      <c r="AI39" s="28">
        <v>23871</v>
      </c>
      <c r="AJ39" s="30">
        <v>23651.13</v>
      </c>
      <c r="AK39" s="29">
        <f t="shared" si="1"/>
        <v>99.07892421766998</v>
      </c>
    </row>
    <row r="40" spans="2:37" s="24" customFormat="1" ht="13.5" customHeight="1">
      <c r="B40" s="26"/>
      <c r="C40" s="25" t="s">
        <v>44</v>
      </c>
      <c r="D40" s="40"/>
      <c r="E40" s="40"/>
      <c r="F40" s="41" t="s">
        <v>45</v>
      </c>
      <c r="G40" s="41"/>
      <c r="H40" s="41"/>
      <c r="I40" s="42" t="s">
        <v>227</v>
      </c>
      <c r="J40" s="42"/>
      <c r="AI40" s="28">
        <f>SUM(AI41:AI42)</f>
        <v>24660.86</v>
      </c>
      <c r="AJ40" s="30">
        <f>SUM(AJ41:AJ42)</f>
        <v>24660.86</v>
      </c>
      <c r="AK40" s="29">
        <f t="shared" si="1"/>
        <v>100</v>
      </c>
    </row>
    <row r="41" spans="2:37" s="24" customFormat="1" ht="58.5" customHeight="1">
      <c r="B41" s="26"/>
      <c r="C41" s="26"/>
      <c r="D41" s="43" t="s">
        <v>16</v>
      </c>
      <c r="E41" s="43"/>
      <c r="F41" s="41" t="s">
        <v>17</v>
      </c>
      <c r="G41" s="41"/>
      <c r="H41" s="41"/>
      <c r="I41" s="61">
        <v>20000</v>
      </c>
      <c r="J41" s="61"/>
      <c r="AI41" s="28">
        <v>20000</v>
      </c>
      <c r="AJ41" s="30">
        <v>20000</v>
      </c>
      <c r="AK41" s="29">
        <f t="shared" si="1"/>
        <v>100</v>
      </c>
    </row>
    <row r="42" spans="2:37" s="24" customFormat="1" ht="57.75" customHeight="1">
      <c r="B42" s="26"/>
      <c r="C42" s="26"/>
      <c r="D42" s="43" t="s">
        <v>46</v>
      </c>
      <c r="E42" s="43"/>
      <c r="F42" s="41" t="s">
        <v>17</v>
      </c>
      <c r="G42" s="41"/>
      <c r="H42" s="41"/>
      <c r="I42" s="42" t="s">
        <v>225</v>
      </c>
      <c r="J42" s="42"/>
      <c r="AI42" s="28">
        <v>4660.86</v>
      </c>
      <c r="AJ42" s="30">
        <v>4660.86</v>
      </c>
      <c r="AK42" s="29">
        <f t="shared" si="1"/>
        <v>100</v>
      </c>
    </row>
    <row r="43" spans="2:37" s="24" customFormat="1" ht="18.75" customHeight="1">
      <c r="B43" s="26"/>
      <c r="C43" s="25" t="s">
        <v>233</v>
      </c>
      <c r="D43" s="47"/>
      <c r="E43" s="49"/>
      <c r="F43" s="44" t="s">
        <v>19</v>
      </c>
      <c r="G43" s="45"/>
      <c r="H43" s="46"/>
      <c r="I43" s="27"/>
      <c r="J43" s="27"/>
      <c r="AI43" s="28">
        <f>AI44</f>
        <v>110000</v>
      </c>
      <c r="AJ43" s="28">
        <f>AJ44</f>
        <v>129829.08</v>
      </c>
      <c r="AK43" s="29">
        <f t="shared" si="1"/>
        <v>118.02643636363636</v>
      </c>
    </row>
    <row r="44" spans="2:37" s="24" customFormat="1" ht="18.75" customHeight="1">
      <c r="B44" s="26"/>
      <c r="C44" s="26"/>
      <c r="D44" s="47" t="s">
        <v>42</v>
      </c>
      <c r="E44" s="49"/>
      <c r="F44" s="44" t="s">
        <v>43</v>
      </c>
      <c r="G44" s="45"/>
      <c r="H44" s="46"/>
      <c r="I44" s="27"/>
      <c r="J44" s="27"/>
      <c r="AI44" s="28">
        <v>110000</v>
      </c>
      <c r="AJ44" s="30">
        <v>129829.08</v>
      </c>
      <c r="AK44" s="29">
        <f t="shared" si="1"/>
        <v>118.02643636363636</v>
      </c>
    </row>
    <row r="45" spans="2:37" s="24" customFormat="1" ht="29.25" customHeight="1">
      <c r="B45" s="25" t="s">
        <v>47</v>
      </c>
      <c r="C45" s="26"/>
      <c r="D45" s="40"/>
      <c r="E45" s="40"/>
      <c r="F45" s="41" t="s">
        <v>48</v>
      </c>
      <c r="G45" s="41"/>
      <c r="H45" s="41"/>
      <c r="I45" s="42" t="s">
        <v>49</v>
      </c>
      <c r="J45" s="42"/>
      <c r="AI45" s="28">
        <f>SUM(AI46,AI48,AI50)</f>
        <v>24819</v>
      </c>
      <c r="AJ45" s="28">
        <f>SUM(AJ46,AJ48,AJ50)</f>
        <v>22016.15</v>
      </c>
      <c r="AK45" s="29">
        <f t="shared" si="1"/>
        <v>88.70683750352552</v>
      </c>
    </row>
    <row r="46" spans="2:37" s="24" customFormat="1" ht="24.75" customHeight="1">
      <c r="B46" s="26"/>
      <c r="C46" s="25" t="s">
        <v>50</v>
      </c>
      <c r="D46" s="40"/>
      <c r="E46" s="40"/>
      <c r="F46" s="41" t="s">
        <v>51</v>
      </c>
      <c r="G46" s="41"/>
      <c r="H46" s="41"/>
      <c r="I46" s="42" t="s">
        <v>49</v>
      </c>
      <c r="J46" s="42"/>
      <c r="AI46" s="28">
        <f>AI47</f>
        <v>1074</v>
      </c>
      <c r="AJ46" s="28">
        <f>AJ47</f>
        <v>1074</v>
      </c>
      <c r="AK46" s="29">
        <f t="shared" si="1"/>
        <v>100</v>
      </c>
    </row>
    <row r="47" spans="2:37" s="24" customFormat="1" ht="45.75" customHeight="1">
      <c r="B47" s="26"/>
      <c r="C47" s="26"/>
      <c r="D47" s="43" t="s">
        <v>37</v>
      </c>
      <c r="E47" s="43"/>
      <c r="F47" s="41" t="s">
        <v>38</v>
      </c>
      <c r="G47" s="41"/>
      <c r="H47" s="41"/>
      <c r="I47" s="42" t="s">
        <v>49</v>
      </c>
      <c r="J47" s="42"/>
      <c r="AI47" s="28">
        <v>1074</v>
      </c>
      <c r="AJ47" s="30">
        <v>1074</v>
      </c>
      <c r="AK47" s="29">
        <f t="shared" si="1"/>
        <v>100</v>
      </c>
    </row>
    <row r="48" spans="2:37" s="24" customFormat="1" ht="24.75" customHeight="1">
      <c r="B48" s="26"/>
      <c r="C48" s="25" t="s">
        <v>262</v>
      </c>
      <c r="D48" s="40"/>
      <c r="E48" s="40"/>
      <c r="F48" s="41" t="s">
        <v>263</v>
      </c>
      <c r="G48" s="41"/>
      <c r="H48" s="41"/>
      <c r="I48" s="42" t="s">
        <v>49</v>
      </c>
      <c r="J48" s="42"/>
      <c r="AI48" s="28">
        <f>AI49</f>
        <v>13969</v>
      </c>
      <c r="AJ48" s="28">
        <f>AJ49</f>
        <v>13505.43</v>
      </c>
      <c r="AK48" s="29">
        <f>(AJ48/AI48)*100</f>
        <v>96.68143746868066</v>
      </c>
    </row>
    <row r="49" spans="2:37" s="24" customFormat="1" ht="45.75" customHeight="1">
      <c r="B49" s="26"/>
      <c r="C49" s="26"/>
      <c r="D49" s="43" t="s">
        <v>37</v>
      </c>
      <c r="E49" s="43"/>
      <c r="F49" s="41" t="s">
        <v>38</v>
      </c>
      <c r="G49" s="41"/>
      <c r="H49" s="41"/>
      <c r="I49" s="42" t="s">
        <v>49</v>
      </c>
      <c r="J49" s="42"/>
      <c r="AI49" s="28">
        <v>13969</v>
      </c>
      <c r="AJ49" s="30">
        <v>13505.43</v>
      </c>
      <c r="AK49" s="29">
        <f>(AJ49/AI49)*100</f>
        <v>96.68143746868066</v>
      </c>
    </row>
    <row r="50" spans="2:37" s="24" customFormat="1" ht="48" customHeight="1">
      <c r="B50" s="26"/>
      <c r="C50" s="25" t="s">
        <v>234</v>
      </c>
      <c r="D50" s="47"/>
      <c r="E50" s="49"/>
      <c r="F50" s="44" t="s">
        <v>243</v>
      </c>
      <c r="G50" s="45"/>
      <c r="H50" s="46"/>
      <c r="I50" s="27"/>
      <c r="J50" s="27"/>
      <c r="AI50" s="28">
        <f>AI51</f>
        <v>9776</v>
      </c>
      <c r="AJ50" s="28">
        <f>AJ51</f>
        <v>7436.72</v>
      </c>
      <c r="AK50" s="29">
        <f t="shared" si="1"/>
        <v>76.07119476268413</v>
      </c>
    </row>
    <row r="51" spans="2:37" s="24" customFormat="1" ht="46.5" customHeight="1">
      <c r="B51" s="26"/>
      <c r="C51" s="26"/>
      <c r="D51" s="47" t="s">
        <v>37</v>
      </c>
      <c r="E51" s="49"/>
      <c r="F51" s="44" t="s">
        <v>38</v>
      </c>
      <c r="G51" s="45"/>
      <c r="H51" s="46"/>
      <c r="I51" s="27"/>
      <c r="J51" s="27"/>
      <c r="AI51" s="28">
        <v>9776</v>
      </c>
      <c r="AJ51" s="30">
        <v>7436.72</v>
      </c>
      <c r="AK51" s="29">
        <f t="shared" si="1"/>
        <v>76.07119476268413</v>
      </c>
    </row>
    <row r="52" spans="2:37" s="24" customFormat="1" ht="42" customHeight="1">
      <c r="B52" s="25" t="s">
        <v>52</v>
      </c>
      <c r="C52" s="26"/>
      <c r="D52" s="40"/>
      <c r="E52" s="40"/>
      <c r="F52" s="41" t="s">
        <v>53</v>
      </c>
      <c r="G52" s="41"/>
      <c r="H52" s="41"/>
      <c r="I52" s="42" t="s">
        <v>211</v>
      </c>
      <c r="J52" s="42"/>
      <c r="AI52" s="28">
        <f>SUM(AI53,AI59,AI70,AI76)</f>
        <v>3400703.87</v>
      </c>
      <c r="AJ52" s="28">
        <f>SUM(AJ53,AJ59,AJ70,AJ76,AJ79)</f>
        <v>3525189.55</v>
      </c>
      <c r="AK52" s="29">
        <f t="shared" si="1"/>
        <v>103.6605857128042</v>
      </c>
    </row>
    <row r="53" spans="2:37" s="24" customFormat="1" ht="46.5" customHeight="1">
      <c r="B53" s="26"/>
      <c r="C53" s="25" t="s">
        <v>54</v>
      </c>
      <c r="D53" s="40"/>
      <c r="E53" s="40"/>
      <c r="F53" s="41" t="s">
        <v>55</v>
      </c>
      <c r="G53" s="41"/>
      <c r="H53" s="41"/>
      <c r="I53" s="42" t="s">
        <v>56</v>
      </c>
      <c r="J53" s="42"/>
      <c r="AI53" s="28">
        <f>SUM(AI54:AI58)</f>
        <v>779650</v>
      </c>
      <c r="AJ53" s="28">
        <f>SUM(AJ54:AJ58)</f>
        <v>797014.7999999999</v>
      </c>
      <c r="AK53" s="29">
        <f t="shared" si="1"/>
        <v>102.22725581991918</v>
      </c>
    </row>
    <row r="54" spans="2:37" s="24" customFormat="1" ht="15" customHeight="1">
      <c r="B54" s="26"/>
      <c r="C54" s="26"/>
      <c r="D54" s="43" t="s">
        <v>57</v>
      </c>
      <c r="E54" s="43"/>
      <c r="F54" s="41" t="s">
        <v>58</v>
      </c>
      <c r="G54" s="41"/>
      <c r="H54" s="41"/>
      <c r="I54" s="42" t="s">
        <v>59</v>
      </c>
      <c r="J54" s="42"/>
      <c r="AI54" s="28">
        <v>750000</v>
      </c>
      <c r="AJ54" s="30">
        <v>764677</v>
      </c>
      <c r="AK54" s="29">
        <f t="shared" si="1"/>
        <v>101.95693333333334</v>
      </c>
    </row>
    <row r="55" spans="2:37" s="24" customFormat="1" ht="15" customHeight="1">
      <c r="B55" s="26"/>
      <c r="C55" s="26"/>
      <c r="D55" s="43" t="s">
        <v>60</v>
      </c>
      <c r="E55" s="43"/>
      <c r="F55" s="41" t="s">
        <v>61</v>
      </c>
      <c r="G55" s="41"/>
      <c r="H55" s="41"/>
      <c r="I55" s="42" t="s">
        <v>62</v>
      </c>
      <c r="J55" s="42"/>
      <c r="AI55" s="28">
        <v>1600</v>
      </c>
      <c r="AJ55" s="30">
        <v>1771</v>
      </c>
      <c r="AK55" s="29">
        <f t="shared" si="1"/>
        <v>110.6875</v>
      </c>
    </row>
    <row r="56" spans="2:37" s="24" customFormat="1" ht="15" customHeight="1">
      <c r="B56" s="26"/>
      <c r="C56" s="26"/>
      <c r="D56" s="43" t="s">
        <v>63</v>
      </c>
      <c r="E56" s="43"/>
      <c r="F56" s="41" t="s">
        <v>64</v>
      </c>
      <c r="G56" s="41"/>
      <c r="H56" s="41"/>
      <c r="I56" s="42" t="s">
        <v>13</v>
      </c>
      <c r="J56" s="42"/>
      <c r="AI56" s="28">
        <v>28000</v>
      </c>
      <c r="AJ56" s="30">
        <v>30500.2</v>
      </c>
      <c r="AK56" s="29">
        <f t="shared" si="1"/>
        <v>108.92928571428571</v>
      </c>
    </row>
    <row r="57" spans="2:37" s="24" customFormat="1" ht="15" customHeight="1">
      <c r="B57" s="26"/>
      <c r="C57" s="26"/>
      <c r="D57" s="25" t="s">
        <v>134</v>
      </c>
      <c r="E57" s="25"/>
      <c r="F57" s="44" t="s">
        <v>135</v>
      </c>
      <c r="G57" s="45"/>
      <c r="H57" s="46"/>
      <c r="I57" s="27"/>
      <c r="J57" s="27"/>
      <c r="AI57" s="28">
        <v>0</v>
      </c>
      <c r="AJ57" s="30">
        <v>17.6</v>
      </c>
      <c r="AK57" s="29">
        <v>0</v>
      </c>
    </row>
    <row r="58" spans="2:37" s="24" customFormat="1" ht="25.5" customHeight="1">
      <c r="B58" s="26"/>
      <c r="C58" s="26"/>
      <c r="D58" s="43" t="s">
        <v>65</v>
      </c>
      <c r="E58" s="43"/>
      <c r="F58" s="41" t="s">
        <v>66</v>
      </c>
      <c r="G58" s="41"/>
      <c r="H58" s="41"/>
      <c r="I58" s="42" t="s">
        <v>67</v>
      </c>
      <c r="J58" s="42"/>
      <c r="AI58" s="28">
        <v>50</v>
      </c>
      <c r="AJ58" s="30">
        <v>49</v>
      </c>
      <c r="AK58" s="29">
        <f t="shared" si="1"/>
        <v>98</v>
      </c>
    </row>
    <row r="59" spans="2:37" s="24" customFormat="1" ht="45.75" customHeight="1">
      <c r="B59" s="26"/>
      <c r="C59" s="25" t="s">
        <v>68</v>
      </c>
      <c r="D59" s="40"/>
      <c r="E59" s="40"/>
      <c r="F59" s="41" t="s">
        <v>69</v>
      </c>
      <c r="G59" s="41"/>
      <c r="H59" s="41"/>
      <c r="I59" s="42" t="s">
        <v>210</v>
      </c>
      <c r="J59" s="42"/>
      <c r="AI59" s="28">
        <f>SUM(AI60:AI69)</f>
        <v>531439</v>
      </c>
      <c r="AJ59" s="28">
        <f>SUM(AJ60:AJ69)</f>
        <v>578174.2799999999</v>
      </c>
      <c r="AK59" s="29">
        <f t="shared" si="1"/>
        <v>108.79410054587638</v>
      </c>
    </row>
    <row r="60" spans="2:37" s="24" customFormat="1" ht="15" customHeight="1">
      <c r="B60" s="26"/>
      <c r="C60" s="26"/>
      <c r="D60" s="43" t="s">
        <v>57</v>
      </c>
      <c r="E60" s="43"/>
      <c r="F60" s="41" t="s">
        <v>58</v>
      </c>
      <c r="G60" s="41"/>
      <c r="H60" s="41"/>
      <c r="I60" s="42" t="s">
        <v>70</v>
      </c>
      <c r="J60" s="42"/>
      <c r="AI60" s="28">
        <v>210000</v>
      </c>
      <c r="AJ60" s="30">
        <v>221270.09</v>
      </c>
      <c r="AK60" s="29">
        <f t="shared" si="1"/>
        <v>105.36670952380953</v>
      </c>
    </row>
    <row r="61" spans="2:37" s="24" customFormat="1" ht="15" customHeight="1">
      <c r="B61" s="26"/>
      <c r="C61" s="26"/>
      <c r="D61" s="43" t="s">
        <v>60</v>
      </c>
      <c r="E61" s="43"/>
      <c r="F61" s="41" t="s">
        <v>61</v>
      </c>
      <c r="G61" s="41"/>
      <c r="H61" s="41"/>
      <c r="I61" s="42" t="s">
        <v>71</v>
      </c>
      <c r="J61" s="42"/>
      <c r="AI61" s="28">
        <v>80000</v>
      </c>
      <c r="AJ61" s="30">
        <v>81022.56</v>
      </c>
      <c r="AK61" s="29">
        <f t="shared" si="1"/>
        <v>101.27820000000001</v>
      </c>
    </row>
    <row r="62" spans="2:37" s="24" customFormat="1" ht="15" customHeight="1">
      <c r="B62" s="26"/>
      <c r="C62" s="26"/>
      <c r="D62" s="43" t="s">
        <v>63</v>
      </c>
      <c r="E62" s="43"/>
      <c r="F62" s="41" t="s">
        <v>64</v>
      </c>
      <c r="G62" s="41"/>
      <c r="H62" s="41"/>
      <c r="I62" s="42" t="s">
        <v>72</v>
      </c>
      <c r="J62" s="42"/>
      <c r="AI62" s="28">
        <v>6000</v>
      </c>
      <c r="AJ62" s="30">
        <v>4609.6</v>
      </c>
      <c r="AK62" s="29">
        <f t="shared" si="1"/>
        <v>76.82666666666668</v>
      </c>
    </row>
    <row r="63" spans="2:37" s="24" customFormat="1" ht="15" customHeight="1">
      <c r="B63" s="26"/>
      <c r="C63" s="26"/>
      <c r="D63" s="43" t="s">
        <v>73</v>
      </c>
      <c r="E63" s="43"/>
      <c r="F63" s="41" t="s">
        <v>74</v>
      </c>
      <c r="G63" s="41"/>
      <c r="H63" s="41"/>
      <c r="I63" s="42" t="s">
        <v>75</v>
      </c>
      <c r="J63" s="42"/>
      <c r="AI63" s="28">
        <v>40000</v>
      </c>
      <c r="AJ63" s="30">
        <v>58842</v>
      </c>
      <c r="AK63" s="29">
        <f t="shared" si="1"/>
        <v>147.105</v>
      </c>
    </row>
    <row r="64" spans="2:37" s="24" customFormat="1" ht="15" customHeight="1">
      <c r="B64" s="26"/>
      <c r="C64" s="26"/>
      <c r="D64" s="43" t="s">
        <v>76</v>
      </c>
      <c r="E64" s="43"/>
      <c r="F64" s="41" t="s">
        <v>77</v>
      </c>
      <c r="G64" s="41"/>
      <c r="H64" s="41"/>
      <c r="I64" s="42" t="s">
        <v>209</v>
      </c>
      <c r="J64" s="42"/>
      <c r="AI64" s="28">
        <v>125442</v>
      </c>
      <c r="AJ64" s="30">
        <v>128711.5</v>
      </c>
      <c r="AK64" s="29">
        <f t="shared" si="1"/>
        <v>102.60638382678849</v>
      </c>
    </row>
    <row r="65" spans="2:37" s="24" customFormat="1" ht="15" customHeight="1">
      <c r="B65" s="26"/>
      <c r="C65" s="26"/>
      <c r="D65" s="43" t="s">
        <v>78</v>
      </c>
      <c r="E65" s="43"/>
      <c r="F65" s="41" t="s">
        <v>79</v>
      </c>
      <c r="G65" s="41"/>
      <c r="H65" s="41"/>
      <c r="I65" s="42" t="s">
        <v>80</v>
      </c>
      <c r="J65" s="42"/>
      <c r="AI65" s="28">
        <v>100</v>
      </c>
      <c r="AJ65" s="30">
        <v>0</v>
      </c>
      <c r="AK65" s="29">
        <f t="shared" si="1"/>
        <v>0</v>
      </c>
    </row>
    <row r="66" spans="2:37" s="24" customFormat="1" ht="15" customHeight="1">
      <c r="B66" s="26"/>
      <c r="C66" s="26"/>
      <c r="D66" s="43" t="s">
        <v>81</v>
      </c>
      <c r="E66" s="43"/>
      <c r="F66" s="41" t="s">
        <v>82</v>
      </c>
      <c r="G66" s="41"/>
      <c r="H66" s="41"/>
      <c r="I66" s="42" t="s">
        <v>80</v>
      </c>
      <c r="J66" s="42"/>
      <c r="AI66" s="28">
        <v>100</v>
      </c>
      <c r="AJ66" s="30">
        <v>0</v>
      </c>
      <c r="AK66" s="29">
        <f t="shared" si="1"/>
        <v>0</v>
      </c>
    </row>
    <row r="67" spans="2:37" s="24" customFormat="1" ht="15" customHeight="1">
      <c r="B67" s="26"/>
      <c r="C67" s="26"/>
      <c r="D67" s="43" t="s">
        <v>83</v>
      </c>
      <c r="E67" s="43"/>
      <c r="F67" s="41" t="s">
        <v>84</v>
      </c>
      <c r="G67" s="41"/>
      <c r="H67" s="41"/>
      <c r="I67" s="42" t="s">
        <v>85</v>
      </c>
      <c r="J67" s="42"/>
      <c r="AI67" s="28">
        <v>68797</v>
      </c>
      <c r="AJ67" s="30">
        <v>77283.99</v>
      </c>
      <c r="AK67" s="29">
        <f t="shared" si="1"/>
        <v>112.33627919822086</v>
      </c>
    </row>
    <row r="68" spans="2:37" s="24" customFormat="1" ht="15" customHeight="1">
      <c r="B68" s="26"/>
      <c r="C68" s="26"/>
      <c r="D68" s="47" t="s">
        <v>134</v>
      </c>
      <c r="E68" s="49"/>
      <c r="F68" s="44" t="s">
        <v>135</v>
      </c>
      <c r="G68" s="45"/>
      <c r="H68" s="46"/>
      <c r="I68" s="27"/>
      <c r="J68" s="27"/>
      <c r="AI68" s="28">
        <v>0</v>
      </c>
      <c r="AJ68" s="30">
        <v>2708.6</v>
      </c>
      <c r="AK68" s="29">
        <v>0</v>
      </c>
    </row>
    <row r="69" spans="2:37" s="24" customFormat="1" ht="25.5" customHeight="1">
      <c r="B69" s="26"/>
      <c r="C69" s="26"/>
      <c r="D69" s="43" t="s">
        <v>65</v>
      </c>
      <c r="E69" s="43"/>
      <c r="F69" s="41" t="s">
        <v>66</v>
      </c>
      <c r="G69" s="41"/>
      <c r="H69" s="41"/>
      <c r="I69" s="42" t="s">
        <v>86</v>
      </c>
      <c r="J69" s="42"/>
      <c r="AI69" s="28">
        <v>1000</v>
      </c>
      <c r="AJ69" s="30">
        <v>3725.94</v>
      </c>
      <c r="AK69" s="29">
        <f t="shared" si="1"/>
        <v>372.594</v>
      </c>
    </row>
    <row r="70" spans="2:37" s="24" customFormat="1" ht="34.5" customHeight="1">
      <c r="B70" s="26"/>
      <c r="C70" s="25" t="s">
        <v>87</v>
      </c>
      <c r="D70" s="40"/>
      <c r="E70" s="40"/>
      <c r="F70" s="41" t="s">
        <v>88</v>
      </c>
      <c r="G70" s="41"/>
      <c r="H70" s="41"/>
      <c r="I70" s="42" t="s">
        <v>89</v>
      </c>
      <c r="J70" s="42"/>
      <c r="AI70" s="28">
        <f>SUM(AI71:AI75)</f>
        <v>74134.87</v>
      </c>
      <c r="AJ70" s="28">
        <f>SUM(AJ71:AJ75)</f>
        <v>70802.78</v>
      </c>
      <c r="AK70" s="29">
        <f t="shared" si="1"/>
        <v>95.50536744719456</v>
      </c>
    </row>
    <row r="71" spans="2:37" s="24" customFormat="1" ht="15" customHeight="1">
      <c r="B71" s="26"/>
      <c r="C71" s="26"/>
      <c r="D71" s="43" t="s">
        <v>90</v>
      </c>
      <c r="E71" s="43"/>
      <c r="F71" s="41" t="s">
        <v>91</v>
      </c>
      <c r="G71" s="41"/>
      <c r="H71" s="41"/>
      <c r="I71" s="42" t="s">
        <v>92</v>
      </c>
      <c r="J71" s="42"/>
      <c r="AI71" s="28">
        <v>15000</v>
      </c>
      <c r="AJ71" s="30">
        <v>10469.5</v>
      </c>
      <c r="AK71" s="29">
        <f t="shared" si="1"/>
        <v>69.79666666666667</v>
      </c>
    </row>
    <row r="72" spans="2:37" s="24" customFormat="1" ht="15" customHeight="1">
      <c r="B72" s="26"/>
      <c r="C72" s="26"/>
      <c r="D72" s="43" t="s">
        <v>93</v>
      </c>
      <c r="E72" s="43"/>
      <c r="F72" s="41" t="s">
        <v>94</v>
      </c>
      <c r="G72" s="41"/>
      <c r="H72" s="41"/>
      <c r="I72" s="42" t="s">
        <v>92</v>
      </c>
      <c r="J72" s="42"/>
      <c r="AI72" s="28">
        <v>15000</v>
      </c>
      <c r="AJ72" s="30">
        <v>15877.2</v>
      </c>
      <c r="AK72" s="29">
        <f t="shared" si="1"/>
        <v>105.84800000000001</v>
      </c>
    </row>
    <row r="73" spans="2:37" s="24" customFormat="1" ht="25.5" customHeight="1">
      <c r="B73" s="26"/>
      <c r="C73" s="26"/>
      <c r="D73" s="43" t="s">
        <v>95</v>
      </c>
      <c r="E73" s="43"/>
      <c r="F73" s="41" t="s">
        <v>96</v>
      </c>
      <c r="G73" s="41"/>
      <c r="H73" s="41"/>
      <c r="I73" s="42" t="s">
        <v>13</v>
      </c>
      <c r="J73" s="42"/>
      <c r="AI73" s="28">
        <v>40884.87</v>
      </c>
      <c r="AJ73" s="30">
        <v>40884.87</v>
      </c>
      <c r="AK73" s="29">
        <f t="shared" si="1"/>
        <v>100</v>
      </c>
    </row>
    <row r="74" spans="2:37" s="24" customFormat="1" ht="33.75" customHeight="1">
      <c r="B74" s="26"/>
      <c r="C74" s="26"/>
      <c r="D74" s="43" t="s">
        <v>97</v>
      </c>
      <c r="E74" s="43"/>
      <c r="F74" s="41" t="s">
        <v>98</v>
      </c>
      <c r="G74" s="41"/>
      <c r="H74" s="41"/>
      <c r="I74" s="42" t="s">
        <v>99</v>
      </c>
      <c r="J74" s="42"/>
      <c r="AI74" s="28">
        <v>3250</v>
      </c>
      <c r="AJ74" s="30">
        <v>3570.87</v>
      </c>
      <c r="AK74" s="29">
        <f t="shared" si="1"/>
        <v>109.87292307692307</v>
      </c>
    </row>
    <row r="75" spans="2:37" s="24" customFormat="1" ht="18" customHeight="1">
      <c r="B75" s="26"/>
      <c r="C75" s="26"/>
      <c r="D75" s="47" t="s">
        <v>120</v>
      </c>
      <c r="E75" s="49"/>
      <c r="F75" s="44" t="s">
        <v>121</v>
      </c>
      <c r="G75" s="45"/>
      <c r="H75" s="46"/>
      <c r="I75" s="27"/>
      <c r="J75" s="27"/>
      <c r="AI75" s="28">
        <v>0</v>
      </c>
      <c r="AJ75" s="30">
        <v>0.34</v>
      </c>
      <c r="AK75" s="29">
        <v>0</v>
      </c>
    </row>
    <row r="76" spans="2:37" s="24" customFormat="1" ht="25.5" customHeight="1">
      <c r="B76" s="26"/>
      <c r="C76" s="25" t="s">
        <v>100</v>
      </c>
      <c r="D76" s="40"/>
      <c r="E76" s="40"/>
      <c r="F76" s="41" t="s">
        <v>101</v>
      </c>
      <c r="G76" s="41"/>
      <c r="H76" s="41"/>
      <c r="I76" s="42" t="s">
        <v>102</v>
      </c>
      <c r="J76" s="42"/>
      <c r="AI76" s="28">
        <f>SUM(AI77:AI78)</f>
        <v>2015480</v>
      </c>
      <c r="AJ76" s="28">
        <f>SUM(AJ77:AJ78)</f>
        <v>2050497.69</v>
      </c>
      <c r="AK76" s="29">
        <f t="shared" si="1"/>
        <v>101.73743673963523</v>
      </c>
    </row>
    <row r="77" spans="2:37" s="24" customFormat="1" ht="15" customHeight="1">
      <c r="B77" s="26"/>
      <c r="C77" s="26"/>
      <c r="D77" s="43" t="s">
        <v>103</v>
      </c>
      <c r="E77" s="43"/>
      <c r="F77" s="41" t="s">
        <v>104</v>
      </c>
      <c r="G77" s="41"/>
      <c r="H77" s="41"/>
      <c r="I77" s="42" t="s">
        <v>105</v>
      </c>
      <c r="J77" s="42"/>
      <c r="AI77" s="28">
        <v>2014980</v>
      </c>
      <c r="AJ77" s="30">
        <v>2049335</v>
      </c>
      <c r="AK77" s="29">
        <f t="shared" si="1"/>
        <v>101.70497970203178</v>
      </c>
    </row>
    <row r="78" spans="2:37" s="24" customFormat="1" ht="15" customHeight="1">
      <c r="B78" s="26"/>
      <c r="C78" s="26"/>
      <c r="D78" s="43" t="s">
        <v>106</v>
      </c>
      <c r="E78" s="43"/>
      <c r="F78" s="41" t="s">
        <v>107</v>
      </c>
      <c r="G78" s="41"/>
      <c r="H78" s="41"/>
      <c r="I78" s="42" t="s">
        <v>108</v>
      </c>
      <c r="J78" s="42"/>
      <c r="AI78" s="28">
        <v>500</v>
      </c>
      <c r="AJ78" s="30">
        <v>1162.69</v>
      </c>
      <c r="AK78" s="29">
        <f t="shared" si="1"/>
        <v>232.538</v>
      </c>
    </row>
    <row r="79" spans="2:37" s="24" customFormat="1" ht="15" customHeight="1">
      <c r="B79" s="26"/>
      <c r="C79" s="25" t="s">
        <v>248</v>
      </c>
      <c r="D79" s="47"/>
      <c r="E79" s="49"/>
      <c r="F79" s="44" t="s">
        <v>250</v>
      </c>
      <c r="G79" s="45"/>
      <c r="H79" s="46"/>
      <c r="I79" s="27"/>
      <c r="J79" s="27"/>
      <c r="AI79" s="28">
        <v>0</v>
      </c>
      <c r="AJ79" s="28">
        <f>SUM(AJ80)</f>
        <v>28700</v>
      </c>
      <c r="AK79" s="29">
        <v>0</v>
      </c>
    </row>
    <row r="80" spans="2:37" s="24" customFormat="1" ht="15" customHeight="1">
      <c r="B80" s="26"/>
      <c r="C80" s="26"/>
      <c r="D80" s="47" t="s">
        <v>249</v>
      </c>
      <c r="E80" s="49"/>
      <c r="F80" s="44" t="s">
        <v>251</v>
      </c>
      <c r="G80" s="45"/>
      <c r="H80" s="46"/>
      <c r="I80" s="27"/>
      <c r="J80" s="27"/>
      <c r="AI80" s="28">
        <v>0</v>
      </c>
      <c r="AJ80" s="30">
        <v>28700</v>
      </c>
      <c r="AK80" s="29">
        <v>0</v>
      </c>
    </row>
    <row r="81" spans="2:37" s="24" customFormat="1" ht="13.5" customHeight="1">
      <c r="B81" s="25" t="s">
        <v>109</v>
      </c>
      <c r="C81" s="26"/>
      <c r="D81" s="40"/>
      <c r="E81" s="40"/>
      <c r="F81" s="41" t="s">
        <v>110</v>
      </c>
      <c r="G81" s="41"/>
      <c r="H81" s="41"/>
      <c r="I81" s="42" t="s">
        <v>213</v>
      </c>
      <c r="J81" s="42"/>
      <c r="AI81" s="28">
        <f>SUM(AI82,AI84,AI86,AI90)</f>
        <v>7316909</v>
      </c>
      <c r="AJ81" s="28">
        <f>SUM(AJ82,AJ84,AJ86,AJ90)</f>
        <v>7373324.53</v>
      </c>
      <c r="AK81" s="29">
        <f t="shared" si="1"/>
        <v>100.77102954266617</v>
      </c>
    </row>
    <row r="82" spans="2:37" s="24" customFormat="1" ht="30.75" customHeight="1">
      <c r="B82" s="26"/>
      <c r="C82" s="25" t="s">
        <v>111</v>
      </c>
      <c r="D82" s="40"/>
      <c r="E82" s="40"/>
      <c r="F82" s="41" t="s">
        <v>112</v>
      </c>
      <c r="G82" s="41"/>
      <c r="H82" s="41"/>
      <c r="I82" s="42" t="s">
        <v>212</v>
      </c>
      <c r="J82" s="42"/>
      <c r="AI82" s="28">
        <f>AI83</f>
        <v>3945623</v>
      </c>
      <c r="AJ82" s="28">
        <f>AJ83</f>
        <v>3945623</v>
      </c>
      <c r="AK82" s="29">
        <f t="shared" si="1"/>
        <v>100</v>
      </c>
    </row>
    <row r="83" spans="2:37" s="24" customFormat="1" ht="15" customHeight="1">
      <c r="B83" s="26"/>
      <c r="C83" s="26"/>
      <c r="D83" s="43" t="s">
        <v>113</v>
      </c>
      <c r="E83" s="43"/>
      <c r="F83" s="41" t="s">
        <v>114</v>
      </c>
      <c r="G83" s="41"/>
      <c r="H83" s="41"/>
      <c r="I83" s="42" t="s">
        <v>212</v>
      </c>
      <c r="J83" s="42"/>
      <c r="AI83" s="28">
        <v>3945623</v>
      </c>
      <c r="AJ83" s="30">
        <v>3945623</v>
      </c>
      <c r="AK83" s="29">
        <f t="shared" si="1"/>
        <v>100</v>
      </c>
    </row>
    <row r="84" spans="2:37" s="24" customFormat="1" ht="18" customHeight="1">
      <c r="B84" s="26"/>
      <c r="C84" s="25" t="s">
        <v>115</v>
      </c>
      <c r="D84" s="40"/>
      <c r="E84" s="40"/>
      <c r="F84" s="41" t="s">
        <v>116</v>
      </c>
      <c r="G84" s="41"/>
      <c r="H84" s="41"/>
      <c r="I84" s="42" t="s">
        <v>117</v>
      </c>
      <c r="J84" s="42"/>
      <c r="AI84" s="28">
        <f>AI85</f>
        <v>3173664</v>
      </c>
      <c r="AJ84" s="28">
        <f>AJ85</f>
        <v>3173664</v>
      </c>
      <c r="AK84" s="29">
        <f t="shared" si="1"/>
        <v>100</v>
      </c>
    </row>
    <row r="85" spans="2:37" s="24" customFormat="1" ht="17.25" customHeight="1">
      <c r="B85" s="26"/>
      <c r="C85" s="26"/>
      <c r="D85" s="43" t="s">
        <v>113</v>
      </c>
      <c r="E85" s="43"/>
      <c r="F85" s="41" t="s">
        <v>114</v>
      </c>
      <c r="G85" s="41"/>
      <c r="H85" s="41"/>
      <c r="I85" s="42" t="s">
        <v>117</v>
      </c>
      <c r="J85" s="42"/>
      <c r="AI85" s="28">
        <v>3173664</v>
      </c>
      <c r="AJ85" s="30">
        <v>3173664</v>
      </c>
      <c r="AK85" s="29">
        <f t="shared" si="1"/>
        <v>100</v>
      </c>
    </row>
    <row r="86" spans="2:37" s="24" customFormat="1" ht="16.5" customHeight="1">
      <c r="B86" s="26"/>
      <c r="C86" s="25" t="s">
        <v>118</v>
      </c>
      <c r="D86" s="40"/>
      <c r="E86" s="40"/>
      <c r="F86" s="41" t="s">
        <v>119</v>
      </c>
      <c r="G86" s="41"/>
      <c r="H86" s="41"/>
      <c r="I86" s="42" t="s">
        <v>92</v>
      </c>
      <c r="J86" s="42"/>
      <c r="AI86" s="28">
        <f>SUM(AI87:AI89)</f>
        <v>44643</v>
      </c>
      <c r="AJ86" s="28">
        <f>SUM(AJ87:AJ89)</f>
        <v>101058.53</v>
      </c>
      <c r="AK86" s="29">
        <f t="shared" si="1"/>
        <v>226.37038281477498</v>
      </c>
    </row>
    <row r="87" spans="2:37" s="24" customFormat="1" ht="37.5" customHeight="1">
      <c r="B87" s="26"/>
      <c r="C87" s="25"/>
      <c r="D87" s="25" t="s">
        <v>264</v>
      </c>
      <c r="E87" s="26"/>
      <c r="F87" s="44" t="s">
        <v>265</v>
      </c>
      <c r="G87" s="45"/>
      <c r="H87" s="46"/>
      <c r="I87" s="27"/>
      <c r="J87" s="27"/>
      <c r="AI87" s="28">
        <v>0</v>
      </c>
      <c r="AJ87" s="30">
        <v>18777.47</v>
      </c>
      <c r="AK87" s="29">
        <v>0</v>
      </c>
    </row>
    <row r="88" spans="2:37" s="24" customFormat="1" ht="15" customHeight="1">
      <c r="B88" s="26"/>
      <c r="C88" s="26"/>
      <c r="D88" s="43" t="s">
        <v>120</v>
      </c>
      <c r="E88" s="43"/>
      <c r="F88" s="41" t="s">
        <v>121</v>
      </c>
      <c r="G88" s="41"/>
      <c r="H88" s="41"/>
      <c r="I88" s="42" t="s">
        <v>92</v>
      </c>
      <c r="J88" s="42"/>
      <c r="AI88" s="28">
        <v>20705</v>
      </c>
      <c r="AJ88" s="30">
        <v>58343.06</v>
      </c>
      <c r="AK88" s="29">
        <f t="shared" si="1"/>
        <v>281.7824680028978</v>
      </c>
    </row>
    <row r="89" spans="2:37" s="24" customFormat="1" ht="40.5" customHeight="1">
      <c r="B89" s="26"/>
      <c r="C89" s="26"/>
      <c r="D89" s="25" t="s">
        <v>155</v>
      </c>
      <c r="E89" s="25"/>
      <c r="F89" s="41" t="s">
        <v>156</v>
      </c>
      <c r="G89" s="41"/>
      <c r="H89" s="41"/>
      <c r="I89" s="27"/>
      <c r="J89" s="27"/>
      <c r="AI89" s="28">
        <v>23938</v>
      </c>
      <c r="AJ89" s="30">
        <v>23938</v>
      </c>
      <c r="AK89" s="29">
        <f t="shared" si="1"/>
        <v>100</v>
      </c>
    </row>
    <row r="90" spans="2:37" s="24" customFormat="1" ht="16.5" customHeight="1">
      <c r="B90" s="26"/>
      <c r="C90" s="25" t="s">
        <v>122</v>
      </c>
      <c r="D90" s="40"/>
      <c r="E90" s="40"/>
      <c r="F90" s="41" t="s">
        <v>123</v>
      </c>
      <c r="G90" s="41"/>
      <c r="H90" s="41"/>
      <c r="I90" s="42" t="s">
        <v>124</v>
      </c>
      <c r="J90" s="42"/>
      <c r="AI90" s="28">
        <f>AI91</f>
        <v>152979</v>
      </c>
      <c r="AJ90" s="28">
        <f>AJ91</f>
        <v>152979</v>
      </c>
      <c r="AK90" s="29">
        <f t="shared" si="1"/>
        <v>100</v>
      </c>
    </row>
    <row r="91" spans="2:37" s="24" customFormat="1" ht="17.25" customHeight="1">
      <c r="B91" s="26"/>
      <c r="C91" s="26"/>
      <c r="D91" s="43" t="s">
        <v>113</v>
      </c>
      <c r="E91" s="43"/>
      <c r="F91" s="41" t="s">
        <v>114</v>
      </c>
      <c r="G91" s="41"/>
      <c r="H91" s="41"/>
      <c r="I91" s="42" t="s">
        <v>124</v>
      </c>
      <c r="J91" s="42"/>
      <c r="AI91" s="28">
        <v>152979</v>
      </c>
      <c r="AJ91" s="30">
        <v>152979</v>
      </c>
      <c r="AK91" s="29">
        <f>(AJ91/AI91)*100</f>
        <v>100</v>
      </c>
    </row>
    <row r="92" spans="2:37" s="24" customFormat="1" ht="16.5" customHeight="1">
      <c r="B92" s="25" t="s">
        <v>125</v>
      </c>
      <c r="C92" s="26"/>
      <c r="D92" s="40"/>
      <c r="E92" s="40"/>
      <c r="F92" s="41" t="s">
        <v>126</v>
      </c>
      <c r="G92" s="41"/>
      <c r="H92" s="41"/>
      <c r="I92" s="42" t="s">
        <v>127</v>
      </c>
      <c r="J92" s="42"/>
      <c r="AI92" s="28">
        <f>SUM(AI93,AI98,AI103,AI105)</f>
        <v>151134</v>
      </c>
      <c r="AJ92" s="28">
        <f>SUM(AJ93,AJ98,AJ103,AJ105)</f>
        <v>160905.55</v>
      </c>
      <c r="AK92" s="29">
        <f>(AJ92/AI92)*100</f>
        <v>106.46548758055765</v>
      </c>
    </row>
    <row r="93" spans="2:37" s="24" customFormat="1" ht="13.5" customHeight="1">
      <c r="B93" s="26"/>
      <c r="C93" s="25" t="s">
        <v>128</v>
      </c>
      <c r="D93" s="40"/>
      <c r="E93" s="40"/>
      <c r="F93" s="41" t="s">
        <v>129</v>
      </c>
      <c r="G93" s="41"/>
      <c r="H93" s="41"/>
      <c r="I93" s="42" t="s">
        <v>130</v>
      </c>
      <c r="J93" s="42"/>
      <c r="AI93" s="28">
        <f>SUM(AI94:AI97)</f>
        <v>38436</v>
      </c>
      <c r="AJ93" s="28">
        <f>SUM(AJ94:AJ97)</f>
        <v>49656.8</v>
      </c>
      <c r="AK93" s="29">
        <f>(AJ93/AI93)*100</f>
        <v>129.1934644604017</v>
      </c>
    </row>
    <row r="94" spans="2:37" s="24" customFormat="1" ht="60" customHeight="1">
      <c r="B94" s="26"/>
      <c r="C94" s="26"/>
      <c r="D94" s="43" t="s">
        <v>21</v>
      </c>
      <c r="E94" s="43"/>
      <c r="F94" s="41" t="s">
        <v>22</v>
      </c>
      <c r="G94" s="41"/>
      <c r="H94" s="41"/>
      <c r="I94" s="42" t="s">
        <v>130</v>
      </c>
      <c r="J94" s="42"/>
      <c r="AI94" s="28">
        <v>13755</v>
      </c>
      <c r="AJ94" s="30">
        <v>13754.4</v>
      </c>
      <c r="AK94" s="29">
        <f aca="true" t="shared" si="2" ref="AK94:AK114">(AJ94/AI94)*100</f>
        <v>99.99563794983642</v>
      </c>
    </row>
    <row r="95" spans="2:37" s="24" customFormat="1" ht="20.25" customHeight="1">
      <c r="B95" s="26"/>
      <c r="C95" s="26"/>
      <c r="D95" s="47" t="s">
        <v>120</v>
      </c>
      <c r="E95" s="49"/>
      <c r="F95" s="44" t="s">
        <v>121</v>
      </c>
      <c r="G95" s="45"/>
      <c r="H95" s="46"/>
      <c r="I95" s="27"/>
      <c r="J95" s="27"/>
      <c r="AI95" s="28">
        <v>870</v>
      </c>
      <c r="AJ95" s="30">
        <v>1827.08</v>
      </c>
      <c r="AK95" s="29">
        <f t="shared" si="2"/>
        <v>210.00919540229884</v>
      </c>
    </row>
    <row r="96" spans="2:37" s="24" customFormat="1" ht="24" customHeight="1">
      <c r="B96" s="26"/>
      <c r="C96" s="26"/>
      <c r="D96" s="31" t="s">
        <v>238</v>
      </c>
      <c r="E96" s="32"/>
      <c r="F96" s="44" t="s">
        <v>244</v>
      </c>
      <c r="G96" s="45"/>
      <c r="H96" s="46"/>
      <c r="I96" s="27"/>
      <c r="J96" s="27"/>
      <c r="AI96" s="28">
        <v>1150</v>
      </c>
      <c r="AJ96" s="30">
        <v>1150</v>
      </c>
      <c r="AK96" s="29">
        <f t="shared" si="2"/>
        <v>100</v>
      </c>
    </row>
    <row r="97" spans="2:37" s="24" customFormat="1" ht="20.25" customHeight="1">
      <c r="B97" s="26"/>
      <c r="C97" s="26"/>
      <c r="D97" s="47" t="s">
        <v>42</v>
      </c>
      <c r="E97" s="48"/>
      <c r="F97" s="44" t="s">
        <v>43</v>
      </c>
      <c r="G97" s="52"/>
      <c r="H97" s="53"/>
      <c r="I97" s="27"/>
      <c r="J97" s="27"/>
      <c r="AI97" s="28">
        <v>22661</v>
      </c>
      <c r="AJ97" s="30">
        <v>32925.32</v>
      </c>
      <c r="AK97" s="29">
        <f t="shared" si="2"/>
        <v>145.29508847800184</v>
      </c>
    </row>
    <row r="98" spans="2:37" s="24" customFormat="1" ht="13.5" customHeight="1">
      <c r="B98" s="26"/>
      <c r="C98" s="25" t="s">
        <v>131</v>
      </c>
      <c r="D98" s="40"/>
      <c r="E98" s="40"/>
      <c r="F98" s="41" t="s">
        <v>132</v>
      </c>
      <c r="G98" s="41"/>
      <c r="H98" s="41"/>
      <c r="I98" s="42" t="s">
        <v>133</v>
      </c>
      <c r="J98" s="42"/>
      <c r="AI98" s="28">
        <f>SUM(AI99:AI102)</f>
        <v>38428</v>
      </c>
      <c r="AJ98" s="28">
        <f>SUM(AJ99:AJ102)</f>
        <v>37110.05</v>
      </c>
      <c r="AK98" s="29">
        <f t="shared" si="2"/>
        <v>96.57033933590091</v>
      </c>
    </row>
    <row r="99" spans="2:37" s="24" customFormat="1" ht="15" customHeight="1">
      <c r="B99" s="26"/>
      <c r="C99" s="26"/>
      <c r="D99" s="43" t="s">
        <v>134</v>
      </c>
      <c r="E99" s="43"/>
      <c r="F99" s="41" t="s">
        <v>135</v>
      </c>
      <c r="G99" s="41"/>
      <c r="H99" s="41"/>
      <c r="I99" s="42" t="s">
        <v>133</v>
      </c>
      <c r="J99" s="42"/>
      <c r="AI99" s="28">
        <v>36700</v>
      </c>
      <c r="AJ99" s="30">
        <v>35357</v>
      </c>
      <c r="AK99" s="29">
        <f t="shared" si="2"/>
        <v>96.34059945504087</v>
      </c>
    </row>
    <row r="100" spans="2:37" s="24" customFormat="1" ht="15" customHeight="1">
      <c r="B100" s="26"/>
      <c r="C100" s="26"/>
      <c r="D100" s="47" t="s">
        <v>120</v>
      </c>
      <c r="E100" s="49"/>
      <c r="F100" s="44" t="s">
        <v>121</v>
      </c>
      <c r="G100" s="45"/>
      <c r="H100" s="46"/>
      <c r="I100" s="27"/>
      <c r="J100" s="27"/>
      <c r="AI100" s="28">
        <v>260</v>
      </c>
      <c r="AJ100" s="30">
        <v>281.05</v>
      </c>
      <c r="AK100" s="29">
        <f t="shared" si="2"/>
        <v>108.09615384615385</v>
      </c>
    </row>
    <row r="101" spans="2:37" s="24" customFormat="1" ht="21.75" customHeight="1">
      <c r="B101" s="26"/>
      <c r="C101" s="26"/>
      <c r="D101" s="47" t="s">
        <v>238</v>
      </c>
      <c r="E101" s="49"/>
      <c r="F101" s="44" t="s">
        <v>244</v>
      </c>
      <c r="G101" s="45"/>
      <c r="H101" s="46"/>
      <c r="I101" s="27"/>
      <c r="J101" s="27"/>
      <c r="AI101" s="28">
        <v>1400</v>
      </c>
      <c r="AJ101" s="30">
        <v>1400</v>
      </c>
      <c r="AK101" s="29">
        <f t="shared" si="2"/>
        <v>100</v>
      </c>
    </row>
    <row r="102" spans="2:37" s="24" customFormat="1" ht="15" customHeight="1">
      <c r="B102" s="26"/>
      <c r="C102" s="26"/>
      <c r="D102" s="47" t="s">
        <v>42</v>
      </c>
      <c r="E102" s="49"/>
      <c r="F102" s="44" t="s">
        <v>43</v>
      </c>
      <c r="G102" s="45"/>
      <c r="H102" s="46"/>
      <c r="I102" s="27"/>
      <c r="J102" s="27"/>
      <c r="AI102" s="28">
        <v>68</v>
      </c>
      <c r="AJ102" s="30">
        <v>72</v>
      </c>
      <c r="AK102" s="29">
        <f t="shared" si="2"/>
        <v>105.88235294117648</v>
      </c>
    </row>
    <row r="103" spans="2:37" s="24" customFormat="1" ht="13.5" customHeight="1">
      <c r="B103" s="26"/>
      <c r="C103" s="25" t="s">
        <v>136</v>
      </c>
      <c r="D103" s="40"/>
      <c r="E103" s="40"/>
      <c r="F103" s="41" t="s">
        <v>137</v>
      </c>
      <c r="G103" s="41"/>
      <c r="H103" s="41"/>
      <c r="I103" s="42" t="s">
        <v>138</v>
      </c>
      <c r="J103" s="42"/>
      <c r="AI103" s="28">
        <f>AI104</f>
        <v>74106</v>
      </c>
      <c r="AJ103" s="28">
        <f>AJ104</f>
        <v>73974.7</v>
      </c>
      <c r="AK103" s="29">
        <f t="shared" si="2"/>
        <v>99.82282136399212</v>
      </c>
    </row>
    <row r="104" spans="2:37" s="24" customFormat="1" ht="15" customHeight="1">
      <c r="B104" s="26"/>
      <c r="C104" s="26"/>
      <c r="D104" s="43" t="s">
        <v>139</v>
      </c>
      <c r="E104" s="43"/>
      <c r="F104" s="41" t="s">
        <v>140</v>
      </c>
      <c r="G104" s="41"/>
      <c r="H104" s="41"/>
      <c r="I104" s="42" t="s">
        <v>138</v>
      </c>
      <c r="J104" s="42"/>
      <c r="AI104" s="28">
        <v>74106</v>
      </c>
      <c r="AJ104" s="30">
        <v>73974.7</v>
      </c>
      <c r="AK104" s="29">
        <f t="shared" si="2"/>
        <v>99.82282136399212</v>
      </c>
    </row>
    <row r="105" spans="2:37" s="24" customFormat="1" ht="13.5" customHeight="1">
      <c r="B105" s="26"/>
      <c r="C105" s="25" t="s">
        <v>266</v>
      </c>
      <c r="D105" s="40"/>
      <c r="E105" s="40"/>
      <c r="F105" s="41" t="s">
        <v>19</v>
      </c>
      <c r="G105" s="41"/>
      <c r="H105" s="41"/>
      <c r="I105" s="42" t="s">
        <v>138</v>
      </c>
      <c r="J105" s="42"/>
      <c r="AI105" s="28">
        <f>AI106</f>
        <v>164</v>
      </c>
      <c r="AJ105" s="28">
        <f>AJ106</f>
        <v>164</v>
      </c>
      <c r="AK105" s="29">
        <f>(AJ105/AI105)*100</f>
        <v>100</v>
      </c>
    </row>
    <row r="106" spans="2:37" s="24" customFormat="1" ht="39" customHeight="1">
      <c r="B106" s="26"/>
      <c r="C106" s="26"/>
      <c r="D106" s="43" t="s">
        <v>155</v>
      </c>
      <c r="E106" s="43"/>
      <c r="F106" s="41" t="s">
        <v>156</v>
      </c>
      <c r="G106" s="41"/>
      <c r="H106" s="41"/>
      <c r="I106" s="42" t="s">
        <v>138</v>
      </c>
      <c r="J106" s="42"/>
      <c r="AI106" s="28">
        <v>164</v>
      </c>
      <c r="AJ106" s="30">
        <v>164</v>
      </c>
      <c r="AK106" s="29">
        <f>(AJ106/AI106)*100</f>
        <v>100</v>
      </c>
    </row>
    <row r="107" spans="2:37" s="24" customFormat="1" ht="13.5" customHeight="1">
      <c r="B107" s="25" t="s">
        <v>141</v>
      </c>
      <c r="C107" s="26"/>
      <c r="D107" s="40"/>
      <c r="E107" s="40"/>
      <c r="F107" s="41" t="s">
        <v>142</v>
      </c>
      <c r="G107" s="41"/>
      <c r="H107" s="41"/>
      <c r="I107" s="42" t="s">
        <v>218</v>
      </c>
      <c r="J107" s="42"/>
      <c r="AI107" s="28">
        <f>SUM(AI108,AI114,AI120,AI122,AI124,AI128,AI130)</f>
        <v>2538078</v>
      </c>
      <c r="AJ107" s="28">
        <f>SUM(AJ108,AJ114,AJ120,AJ122,AJ124,AJ128,AJ130)</f>
        <v>2547703.5500000003</v>
      </c>
      <c r="AK107" s="29">
        <f t="shared" si="2"/>
        <v>100.37924563390095</v>
      </c>
    </row>
    <row r="108" spans="2:37" s="24" customFormat="1" ht="47.25" customHeight="1">
      <c r="B108" s="26"/>
      <c r="C108" s="25" t="s">
        <v>143</v>
      </c>
      <c r="D108" s="40"/>
      <c r="E108" s="40"/>
      <c r="F108" s="41" t="s">
        <v>144</v>
      </c>
      <c r="G108" s="41"/>
      <c r="H108" s="41"/>
      <c r="I108" s="42" t="s">
        <v>145</v>
      </c>
      <c r="J108" s="42"/>
      <c r="AI108" s="28">
        <f>SUM(AI109:AI113)</f>
        <v>2061799</v>
      </c>
      <c r="AJ108" s="28">
        <f>SUM(AJ109:AJ113)</f>
        <v>2073802.23</v>
      </c>
      <c r="AK108" s="29">
        <f t="shared" si="2"/>
        <v>100.58217265601546</v>
      </c>
    </row>
    <row r="109" spans="2:37" s="24" customFormat="1" ht="57.75" customHeight="1">
      <c r="B109" s="26"/>
      <c r="C109" s="26"/>
      <c r="D109" s="43" t="s">
        <v>146</v>
      </c>
      <c r="E109" s="43"/>
      <c r="F109" s="41" t="s">
        <v>147</v>
      </c>
      <c r="G109" s="41"/>
      <c r="H109" s="41"/>
      <c r="I109" s="42" t="s">
        <v>214</v>
      </c>
      <c r="J109" s="42"/>
      <c r="AI109" s="28">
        <v>2500</v>
      </c>
      <c r="AJ109" s="30">
        <v>232.23</v>
      </c>
      <c r="AK109" s="29">
        <f t="shared" si="2"/>
        <v>9.289200000000001</v>
      </c>
    </row>
    <row r="110" spans="2:37" s="24" customFormat="1" ht="19.5" customHeight="1">
      <c r="B110" s="26"/>
      <c r="C110" s="26"/>
      <c r="D110" s="47" t="s">
        <v>120</v>
      </c>
      <c r="E110" s="49"/>
      <c r="F110" s="44" t="s">
        <v>121</v>
      </c>
      <c r="G110" s="45"/>
      <c r="H110" s="46"/>
      <c r="I110" s="27"/>
      <c r="J110" s="27"/>
      <c r="AI110" s="28">
        <v>0</v>
      </c>
      <c r="AJ110" s="30">
        <v>11.06</v>
      </c>
      <c r="AK110" s="29">
        <v>0</v>
      </c>
    </row>
    <row r="111" spans="2:37" s="24" customFormat="1" ht="47.25" customHeight="1">
      <c r="B111" s="26"/>
      <c r="C111" s="26"/>
      <c r="D111" s="43" t="s">
        <v>37</v>
      </c>
      <c r="E111" s="43"/>
      <c r="F111" s="41" t="s">
        <v>38</v>
      </c>
      <c r="G111" s="41"/>
      <c r="H111" s="41"/>
      <c r="I111" s="42" t="s">
        <v>148</v>
      </c>
      <c r="J111" s="42"/>
      <c r="AI111" s="28">
        <v>2051799</v>
      </c>
      <c r="AJ111" s="30">
        <v>2051618.8</v>
      </c>
      <c r="AK111" s="29">
        <f t="shared" si="2"/>
        <v>99.99121746330903</v>
      </c>
    </row>
    <row r="112" spans="2:37" s="24" customFormat="1" ht="45.75" customHeight="1">
      <c r="B112" s="26"/>
      <c r="C112" s="26"/>
      <c r="D112" s="47" t="s">
        <v>237</v>
      </c>
      <c r="E112" s="49"/>
      <c r="F112" s="44" t="s">
        <v>245</v>
      </c>
      <c r="G112" s="45"/>
      <c r="H112" s="46"/>
      <c r="I112" s="27"/>
      <c r="J112" s="27"/>
      <c r="AI112" s="28">
        <v>0</v>
      </c>
      <c r="AJ112" s="30">
        <v>16522.49</v>
      </c>
      <c r="AK112" s="29">
        <v>0</v>
      </c>
    </row>
    <row r="113" spans="2:37" s="24" customFormat="1" ht="57.75" customHeight="1">
      <c r="B113" s="26"/>
      <c r="C113" s="26"/>
      <c r="D113" s="43" t="s">
        <v>149</v>
      </c>
      <c r="E113" s="43"/>
      <c r="F113" s="41" t="s">
        <v>150</v>
      </c>
      <c r="G113" s="41"/>
      <c r="H113" s="41"/>
      <c r="I113" s="42" t="s">
        <v>215</v>
      </c>
      <c r="J113" s="42"/>
      <c r="AI113" s="28">
        <v>7500</v>
      </c>
      <c r="AJ113" s="30">
        <v>5417.65</v>
      </c>
      <c r="AK113" s="29">
        <f t="shared" si="2"/>
        <v>72.23533333333333</v>
      </c>
    </row>
    <row r="114" spans="2:37" s="24" customFormat="1" ht="59.25" customHeight="1">
      <c r="B114" s="26"/>
      <c r="C114" s="25" t="s">
        <v>151</v>
      </c>
      <c r="D114" s="40"/>
      <c r="E114" s="40"/>
      <c r="F114" s="41" t="s">
        <v>152</v>
      </c>
      <c r="G114" s="41"/>
      <c r="H114" s="41"/>
      <c r="I114" s="42" t="s">
        <v>153</v>
      </c>
      <c r="J114" s="42"/>
      <c r="AI114" s="28">
        <f>SUM(AI118:AI119)</f>
        <v>14503</v>
      </c>
      <c r="AJ114" s="28">
        <f>SUM(AJ118:AJ119)</f>
        <v>13939.05</v>
      </c>
      <c r="AK114" s="29">
        <f t="shared" si="2"/>
        <v>96.11149417361925</v>
      </c>
    </row>
    <row r="115" spans="1:37" s="24" customFormat="1" ht="21.75" customHeight="1" hidden="1">
      <c r="A115" s="62"/>
      <c r="B115" s="62"/>
      <c r="C115" s="62"/>
      <c r="D115" s="62"/>
      <c r="E115" s="62"/>
      <c r="F115" s="62"/>
      <c r="G115" s="62"/>
      <c r="H115" s="62"/>
      <c r="I115" s="62"/>
      <c r="J115" s="62"/>
      <c r="AI115" s="28"/>
      <c r="AJ115" s="30"/>
      <c r="AK115" s="29"/>
    </row>
    <row r="116" spans="1:37" s="24" customFormat="1" ht="13.5" customHeight="1" hidden="1">
      <c r="A116" s="62"/>
      <c r="B116" s="62"/>
      <c r="C116" s="62"/>
      <c r="D116" s="62"/>
      <c r="E116" s="62"/>
      <c r="F116" s="62"/>
      <c r="G116" s="62"/>
      <c r="H116" s="62"/>
      <c r="I116" s="62"/>
      <c r="J116" s="36"/>
      <c r="AI116" s="28"/>
      <c r="AJ116" s="30"/>
      <c r="AK116" s="29"/>
    </row>
    <row r="117" spans="1:37" s="24" customFormat="1" ht="63.75" customHeight="1" hidden="1">
      <c r="A117" s="62"/>
      <c r="B117" s="62"/>
      <c r="C117" s="62"/>
      <c r="D117" s="62"/>
      <c r="E117" s="62"/>
      <c r="F117" s="62"/>
      <c r="G117" s="62"/>
      <c r="H117" s="62"/>
      <c r="I117" s="62"/>
      <c r="J117" s="62"/>
      <c r="AI117" s="28"/>
      <c r="AJ117" s="30"/>
      <c r="AK117" s="29"/>
    </row>
    <row r="118" spans="2:37" s="24" customFormat="1" ht="43.5" customHeight="1">
      <c r="B118" s="26"/>
      <c r="C118" s="26"/>
      <c r="D118" s="43" t="s">
        <v>37</v>
      </c>
      <c r="E118" s="43"/>
      <c r="F118" s="41" t="s">
        <v>38</v>
      </c>
      <c r="G118" s="41"/>
      <c r="H118" s="41"/>
      <c r="I118" s="42" t="s">
        <v>154</v>
      </c>
      <c r="J118" s="42"/>
      <c r="AI118" s="28">
        <v>7958</v>
      </c>
      <c r="AJ118" s="30">
        <v>7534.8</v>
      </c>
      <c r="AK118" s="29">
        <f aca="true" t="shared" si="3" ref="AK118:AK142">(AJ118/AI118)*100</f>
        <v>94.6820809248555</v>
      </c>
    </row>
    <row r="119" spans="2:37" s="24" customFormat="1" ht="34.5" customHeight="1">
      <c r="B119" s="26"/>
      <c r="C119" s="26"/>
      <c r="D119" s="43" t="s">
        <v>155</v>
      </c>
      <c r="E119" s="43"/>
      <c r="F119" s="41" t="s">
        <v>156</v>
      </c>
      <c r="G119" s="41"/>
      <c r="H119" s="41"/>
      <c r="I119" s="42" t="s">
        <v>157</v>
      </c>
      <c r="J119" s="42"/>
      <c r="AI119" s="28">
        <v>6545</v>
      </c>
      <c r="AJ119" s="30">
        <v>6404.25</v>
      </c>
      <c r="AK119" s="29">
        <f t="shared" si="3"/>
        <v>97.84950343773873</v>
      </c>
    </row>
    <row r="120" spans="2:37" s="24" customFormat="1" ht="27" customHeight="1">
      <c r="B120" s="26"/>
      <c r="C120" s="25" t="s">
        <v>158</v>
      </c>
      <c r="D120" s="40"/>
      <c r="E120" s="40"/>
      <c r="F120" s="41" t="s">
        <v>159</v>
      </c>
      <c r="G120" s="41"/>
      <c r="H120" s="41"/>
      <c r="I120" s="42" t="s">
        <v>160</v>
      </c>
      <c r="J120" s="42"/>
      <c r="AI120" s="28">
        <f>AI121</f>
        <v>155000</v>
      </c>
      <c r="AJ120" s="30">
        <f>AJ121</f>
        <v>155000</v>
      </c>
      <c r="AK120" s="29">
        <f t="shared" si="3"/>
        <v>100</v>
      </c>
    </row>
    <row r="121" spans="2:37" s="24" customFormat="1" ht="34.5" customHeight="1">
      <c r="B121" s="26"/>
      <c r="C121" s="26"/>
      <c r="D121" s="43" t="s">
        <v>155</v>
      </c>
      <c r="E121" s="43"/>
      <c r="F121" s="41" t="s">
        <v>156</v>
      </c>
      <c r="G121" s="41"/>
      <c r="H121" s="41"/>
      <c r="I121" s="42" t="s">
        <v>160</v>
      </c>
      <c r="J121" s="42"/>
      <c r="AI121" s="28">
        <v>155000</v>
      </c>
      <c r="AJ121" s="30">
        <v>155000</v>
      </c>
      <c r="AK121" s="29">
        <f t="shared" si="3"/>
        <v>100</v>
      </c>
    </row>
    <row r="122" spans="2:37" s="24" customFormat="1" ht="13.5" customHeight="1">
      <c r="B122" s="26"/>
      <c r="C122" s="25" t="s">
        <v>161</v>
      </c>
      <c r="D122" s="40"/>
      <c r="E122" s="40"/>
      <c r="F122" s="41" t="s">
        <v>162</v>
      </c>
      <c r="G122" s="41"/>
      <c r="H122" s="41"/>
      <c r="I122" s="42" t="s">
        <v>163</v>
      </c>
      <c r="J122" s="42"/>
      <c r="AI122" s="28">
        <f>AI123</f>
        <v>74660</v>
      </c>
      <c r="AJ122" s="30">
        <f>AJ123</f>
        <v>73269</v>
      </c>
      <c r="AK122" s="29">
        <f t="shared" si="3"/>
        <v>98.1368872220734</v>
      </c>
    </row>
    <row r="123" spans="2:37" s="24" customFormat="1" ht="36.75" customHeight="1">
      <c r="B123" s="26"/>
      <c r="C123" s="26"/>
      <c r="D123" s="43" t="s">
        <v>155</v>
      </c>
      <c r="E123" s="43"/>
      <c r="F123" s="41" t="s">
        <v>156</v>
      </c>
      <c r="G123" s="41"/>
      <c r="H123" s="41"/>
      <c r="I123" s="42" t="s">
        <v>163</v>
      </c>
      <c r="J123" s="42"/>
      <c r="AI123" s="28">
        <v>74660</v>
      </c>
      <c r="AJ123" s="30">
        <v>73269</v>
      </c>
      <c r="AK123" s="29">
        <f t="shared" si="3"/>
        <v>98.1368872220734</v>
      </c>
    </row>
    <row r="124" spans="2:37" s="24" customFormat="1" ht="13.5" customHeight="1">
      <c r="B124" s="26"/>
      <c r="C124" s="25" t="s">
        <v>164</v>
      </c>
      <c r="D124" s="40"/>
      <c r="E124" s="40"/>
      <c r="F124" s="41" t="s">
        <v>165</v>
      </c>
      <c r="G124" s="41"/>
      <c r="H124" s="41"/>
      <c r="I124" s="42" t="s">
        <v>166</v>
      </c>
      <c r="J124" s="42"/>
      <c r="AI124" s="28">
        <f>AI127</f>
        <v>69116</v>
      </c>
      <c r="AJ124" s="30">
        <f>SUM(AJ125:AJ127)</f>
        <v>70510.97</v>
      </c>
      <c r="AK124" s="29">
        <f t="shared" si="3"/>
        <v>102.01830256380578</v>
      </c>
    </row>
    <row r="125" spans="2:37" s="24" customFormat="1" ht="22.5" customHeight="1">
      <c r="B125" s="26"/>
      <c r="C125" s="25"/>
      <c r="D125" s="47" t="s">
        <v>120</v>
      </c>
      <c r="E125" s="49"/>
      <c r="F125" s="44" t="s">
        <v>121</v>
      </c>
      <c r="G125" s="45"/>
      <c r="H125" s="46"/>
      <c r="I125" s="27"/>
      <c r="J125" s="27"/>
      <c r="AI125" s="28">
        <v>0</v>
      </c>
      <c r="AJ125" s="30">
        <v>1317.97</v>
      </c>
      <c r="AK125" s="29">
        <v>0</v>
      </c>
    </row>
    <row r="126" spans="2:37" s="24" customFormat="1" ht="19.5" customHeight="1">
      <c r="B126" s="26"/>
      <c r="C126" s="25"/>
      <c r="D126" s="47" t="s">
        <v>42</v>
      </c>
      <c r="E126" s="49"/>
      <c r="F126" s="44" t="s">
        <v>43</v>
      </c>
      <c r="G126" s="45"/>
      <c r="H126" s="46"/>
      <c r="I126" s="27"/>
      <c r="J126" s="27"/>
      <c r="AI126" s="28">
        <v>0</v>
      </c>
      <c r="AJ126" s="30">
        <v>77</v>
      </c>
      <c r="AK126" s="29">
        <v>0</v>
      </c>
    </row>
    <row r="127" spans="2:37" s="24" customFormat="1" ht="34.5" customHeight="1">
      <c r="B127" s="26"/>
      <c r="C127" s="26"/>
      <c r="D127" s="43" t="s">
        <v>155</v>
      </c>
      <c r="E127" s="43"/>
      <c r="F127" s="41" t="s">
        <v>156</v>
      </c>
      <c r="G127" s="41"/>
      <c r="H127" s="41"/>
      <c r="I127" s="42" t="s">
        <v>166</v>
      </c>
      <c r="J127" s="42"/>
      <c r="AI127" s="28">
        <v>69116</v>
      </c>
      <c r="AJ127" s="30">
        <v>69116</v>
      </c>
      <c r="AK127" s="29">
        <f t="shared" si="3"/>
        <v>100</v>
      </c>
    </row>
    <row r="128" spans="2:37" s="24" customFormat="1" ht="24.75" customHeight="1">
      <c r="B128" s="26"/>
      <c r="C128" s="25" t="s">
        <v>167</v>
      </c>
      <c r="D128" s="40"/>
      <c r="E128" s="40"/>
      <c r="F128" s="41" t="s">
        <v>168</v>
      </c>
      <c r="G128" s="41"/>
      <c r="H128" s="41"/>
      <c r="I128" s="42" t="s">
        <v>216</v>
      </c>
      <c r="J128" s="42"/>
      <c r="AI128" s="28">
        <f>AI129</f>
        <v>24000</v>
      </c>
      <c r="AJ128" s="30">
        <f>AJ129</f>
        <v>22182.3</v>
      </c>
      <c r="AK128" s="29">
        <f t="shared" si="3"/>
        <v>92.42625</v>
      </c>
    </row>
    <row r="129" spans="2:37" s="24" customFormat="1" ht="15" customHeight="1">
      <c r="B129" s="26"/>
      <c r="C129" s="26"/>
      <c r="D129" s="43" t="s">
        <v>139</v>
      </c>
      <c r="E129" s="43"/>
      <c r="F129" s="41" t="s">
        <v>140</v>
      </c>
      <c r="G129" s="41"/>
      <c r="H129" s="41"/>
      <c r="I129" s="42" t="s">
        <v>216</v>
      </c>
      <c r="J129" s="42"/>
      <c r="AI129" s="28">
        <v>24000</v>
      </c>
      <c r="AJ129" s="30">
        <v>22182.3</v>
      </c>
      <c r="AK129" s="29">
        <f t="shared" si="3"/>
        <v>92.42625</v>
      </c>
    </row>
    <row r="130" spans="2:37" s="24" customFormat="1" ht="13.5" customHeight="1">
      <c r="B130" s="26"/>
      <c r="C130" s="25" t="s">
        <v>169</v>
      </c>
      <c r="D130" s="40"/>
      <c r="E130" s="40"/>
      <c r="F130" s="41" t="s">
        <v>19</v>
      </c>
      <c r="G130" s="41"/>
      <c r="H130" s="41"/>
      <c r="I130" s="42" t="s">
        <v>217</v>
      </c>
      <c r="J130" s="42"/>
      <c r="AI130" s="28">
        <f>SUM(AI131:AI132)</f>
        <v>139000</v>
      </c>
      <c r="AJ130" s="28">
        <f>SUM(AJ131:AJ132)</f>
        <v>139000</v>
      </c>
      <c r="AK130" s="29">
        <f t="shared" si="3"/>
        <v>100</v>
      </c>
    </row>
    <row r="131" spans="2:37" s="24" customFormat="1" ht="46.5" customHeight="1">
      <c r="B131" s="26"/>
      <c r="C131" s="25"/>
      <c r="D131" s="25" t="s">
        <v>37</v>
      </c>
      <c r="E131" s="26"/>
      <c r="F131" s="41" t="s">
        <v>38</v>
      </c>
      <c r="G131" s="41"/>
      <c r="H131" s="41"/>
      <c r="I131" s="27"/>
      <c r="J131" s="27"/>
      <c r="AI131" s="28">
        <v>7000</v>
      </c>
      <c r="AJ131" s="30">
        <v>7000</v>
      </c>
      <c r="AK131" s="29">
        <f t="shared" si="3"/>
        <v>100</v>
      </c>
    </row>
    <row r="132" spans="2:37" s="24" customFormat="1" ht="34.5" customHeight="1">
      <c r="B132" s="26"/>
      <c r="C132" s="26"/>
      <c r="D132" s="43" t="s">
        <v>155</v>
      </c>
      <c r="E132" s="43"/>
      <c r="F132" s="41" t="s">
        <v>156</v>
      </c>
      <c r="G132" s="41"/>
      <c r="H132" s="41"/>
      <c r="I132" s="42" t="s">
        <v>217</v>
      </c>
      <c r="J132" s="42"/>
      <c r="AI132" s="28">
        <v>132000</v>
      </c>
      <c r="AJ132" s="30">
        <v>132000</v>
      </c>
      <c r="AK132" s="29">
        <f t="shared" si="3"/>
        <v>100</v>
      </c>
    </row>
    <row r="133" spans="2:37" s="24" customFormat="1" ht="18.75" customHeight="1">
      <c r="B133" s="25" t="s">
        <v>170</v>
      </c>
      <c r="C133" s="26"/>
      <c r="D133" s="40"/>
      <c r="E133" s="40"/>
      <c r="F133" s="41" t="s">
        <v>171</v>
      </c>
      <c r="G133" s="41"/>
      <c r="H133" s="41"/>
      <c r="I133" s="42" t="s">
        <v>172</v>
      </c>
      <c r="J133" s="42"/>
      <c r="AI133" s="28">
        <f>AI134</f>
        <v>960808.34</v>
      </c>
      <c r="AJ133" s="28">
        <f>AJ134</f>
        <v>935928.4299999999</v>
      </c>
      <c r="AK133" s="29">
        <f t="shared" si="3"/>
        <v>97.41052310182903</v>
      </c>
    </row>
    <row r="134" spans="2:37" s="24" customFormat="1" ht="13.5" customHeight="1">
      <c r="B134" s="26"/>
      <c r="C134" s="25" t="s">
        <v>173</v>
      </c>
      <c r="D134" s="40"/>
      <c r="E134" s="40"/>
      <c r="F134" s="41" t="s">
        <v>19</v>
      </c>
      <c r="G134" s="41"/>
      <c r="H134" s="41"/>
      <c r="I134" s="42" t="s">
        <v>221</v>
      </c>
      <c r="J134" s="42"/>
      <c r="AI134" s="28">
        <f>SUM(AI135:AI138)</f>
        <v>960808.34</v>
      </c>
      <c r="AJ134" s="28">
        <f>SUM(AJ135:AJ138)</f>
        <v>935928.4299999999</v>
      </c>
      <c r="AK134" s="29">
        <f t="shared" si="3"/>
        <v>97.41052310182903</v>
      </c>
    </row>
    <row r="135" spans="2:37" s="24" customFormat="1" ht="19.5" customHeight="1">
      <c r="B135" s="26"/>
      <c r="C135" s="25"/>
      <c r="D135" s="47" t="s">
        <v>120</v>
      </c>
      <c r="E135" s="49"/>
      <c r="F135" s="44" t="s">
        <v>121</v>
      </c>
      <c r="G135" s="45"/>
      <c r="H135" s="46"/>
      <c r="I135" s="27"/>
      <c r="J135" s="27"/>
      <c r="AI135" s="28">
        <v>0</v>
      </c>
      <c r="AJ135" s="30">
        <v>5340.18</v>
      </c>
      <c r="AK135" s="29">
        <v>0</v>
      </c>
    </row>
    <row r="136" spans="2:37" s="24" customFormat="1" ht="21.75" customHeight="1">
      <c r="B136" s="26"/>
      <c r="C136" s="25"/>
      <c r="D136" s="47" t="s">
        <v>42</v>
      </c>
      <c r="E136" s="49"/>
      <c r="F136" s="44" t="s">
        <v>43</v>
      </c>
      <c r="G136" s="45"/>
      <c r="H136" s="46"/>
      <c r="I136" s="27"/>
      <c r="J136" s="27"/>
      <c r="AI136" s="28">
        <v>0</v>
      </c>
      <c r="AJ136" s="30">
        <v>77</v>
      </c>
      <c r="AK136" s="29">
        <v>0</v>
      </c>
    </row>
    <row r="137" spans="2:37" s="24" customFormat="1" ht="59.25" customHeight="1">
      <c r="B137" s="26"/>
      <c r="C137" s="26"/>
      <c r="D137" s="43" t="s">
        <v>16</v>
      </c>
      <c r="E137" s="43"/>
      <c r="F137" s="41" t="s">
        <v>17</v>
      </c>
      <c r="G137" s="41"/>
      <c r="H137" s="41"/>
      <c r="I137" s="42" t="s">
        <v>219</v>
      </c>
      <c r="J137" s="42"/>
      <c r="AI137" s="28">
        <v>825234.13</v>
      </c>
      <c r="AJ137" s="30">
        <v>811371.57</v>
      </c>
      <c r="AK137" s="29">
        <f t="shared" si="3"/>
        <v>98.32016642355788</v>
      </c>
    </row>
    <row r="138" spans="2:37" s="24" customFormat="1" ht="59.25" customHeight="1">
      <c r="B138" s="26"/>
      <c r="C138" s="26"/>
      <c r="D138" s="43" t="s">
        <v>46</v>
      </c>
      <c r="E138" s="43"/>
      <c r="F138" s="41" t="s">
        <v>17</v>
      </c>
      <c r="G138" s="41"/>
      <c r="H138" s="41"/>
      <c r="I138" s="42" t="s">
        <v>220</v>
      </c>
      <c r="J138" s="42"/>
      <c r="AI138" s="28">
        <v>135574.21</v>
      </c>
      <c r="AJ138" s="30">
        <v>119139.68</v>
      </c>
      <c r="AK138" s="29">
        <f t="shared" si="3"/>
        <v>87.87783458225572</v>
      </c>
    </row>
    <row r="139" spans="2:37" s="24" customFormat="1" ht="22.5" customHeight="1">
      <c r="B139" s="25" t="s">
        <v>230</v>
      </c>
      <c r="C139" s="26"/>
      <c r="D139" s="47"/>
      <c r="E139" s="49"/>
      <c r="F139" s="44" t="s">
        <v>246</v>
      </c>
      <c r="G139" s="45"/>
      <c r="H139" s="46"/>
      <c r="I139" s="27"/>
      <c r="J139" s="27"/>
      <c r="AI139" s="28">
        <f>AI140</f>
        <v>240515</v>
      </c>
      <c r="AJ139" s="28">
        <f>AJ140</f>
        <v>220414.92</v>
      </c>
      <c r="AK139" s="29">
        <f t="shared" si="3"/>
        <v>91.64289961125085</v>
      </c>
    </row>
    <row r="140" spans="2:37" s="24" customFormat="1" ht="18" customHeight="1">
      <c r="B140" s="26"/>
      <c r="C140" s="25" t="s">
        <v>231</v>
      </c>
      <c r="D140" s="47"/>
      <c r="E140" s="49"/>
      <c r="F140" s="44" t="s">
        <v>247</v>
      </c>
      <c r="G140" s="45"/>
      <c r="H140" s="46"/>
      <c r="I140" s="27"/>
      <c r="J140" s="27"/>
      <c r="AI140" s="28">
        <f>AI141</f>
        <v>240515</v>
      </c>
      <c r="AJ140" s="28">
        <f>AJ141</f>
        <v>220414.92</v>
      </c>
      <c r="AK140" s="29">
        <f t="shared" si="3"/>
        <v>91.64289961125085</v>
      </c>
    </row>
    <row r="141" spans="2:37" s="24" customFormat="1" ht="40.5" customHeight="1">
      <c r="B141" s="26"/>
      <c r="C141" s="26"/>
      <c r="D141" s="47" t="s">
        <v>155</v>
      </c>
      <c r="E141" s="48"/>
      <c r="F141" s="44" t="s">
        <v>156</v>
      </c>
      <c r="G141" s="52"/>
      <c r="H141" s="53"/>
      <c r="I141" s="27"/>
      <c r="J141" s="27"/>
      <c r="AI141" s="28">
        <v>240515</v>
      </c>
      <c r="AJ141" s="30">
        <v>220414.92</v>
      </c>
      <c r="AK141" s="29">
        <f t="shared" si="3"/>
        <v>91.64289961125085</v>
      </c>
    </row>
    <row r="142" spans="2:37" s="24" customFormat="1" ht="19.5" customHeight="1">
      <c r="B142" s="25" t="s">
        <v>174</v>
      </c>
      <c r="C142" s="26"/>
      <c r="D142" s="40"/>
      <c r="E142" s="40"/>
      <c r="F142" s="41" t="s">
        <v>175</v>
      </c>
      <c r="G142" s="41"/>
      <c r="H142" s="41"/>
      <c r="I142" s="42" t="s">
        <v>176</v>
      </c>
      <c r="J142" s="42"/>
      <c r="AI142" s="28">
        <f>SUM(AI143,AI145)</f>
        <v>5523.04</v>
      </c>
      <c r="AJ142" s="28">
        <f>SUM(AJ143,AJ145)</f>
        <v>5523.04</v>
      </c>
      <c r="AK142" s="29">
        <f t="shared" si="3"/>
        <v>100</v>
      </c>
    </row>
    <row r="143" spans="2:37" s="24" customFormat="1" ht="35.25" customHeight="1">
      <c r="B143" s="26"/>
      <c r="C143" s="25" t="s">
        <v>177</v>
      </c>
      <c r="D143" s="40"/>
      <c r="E143" s="40"/>
      <c r="F143" s="41" t="s">
        <v>178</v>
      </c>
      <c r="G143" s="41"/>
      <c r="H143" s="41"/>
      <c r="I143" s="42" t="s">
        <v>176</v>
      </c>
      <c r="J143" s="42"/>
      <c r="AI143" s="28">
        <f>AI144</f>
        <v>3304.37</v>
      </c>
      <c r="AJ143" s="28">
        <f>AJ144</f>
        <v>3304.37</v>
      </c>
      <c r="AK143" s="29">
        <f>(AJ143/AI143)*100</f>
        <v>100</v>
      </c>
    </row>
    <row r="144" spans="2:37" s="24" customFormat="1" ht="18.75" customHeight="1">
      <c r="B144" s="26"/>
      <c r="C144" s="26"/>
      <c r="D144" s="43" t="s">
        <v>134</v>
      </c>
      <c r="E144" s="43"/>
      <c r="F144" s="41" t="s">
        <v>135</v>
      </c>
      <c r="G144" s="41"/>
      <c r="H144" s="41"/>
      <c r="I144" s="42" t="s">
        <v>176</v>
      </c>
      <c r="J144" s="42"/>
      <c r="AI144" s="28">
        <v>3304.37</v>
      </c>
      <c r="AJ144" s="30">
        <v>3304.37</v>
      </c>
      <c r="AK144" s="29">
        <f aca="true" t="shared" si="4" ref="AK144:AK154">(AJ144/AI144)*100</f>
        <v>100</v>
      </c>
    </row>
    <row r="145" spans="2:37" s="24" customFormat="1" ht="35.25" customHeight="1">
      <c r="B145" s="26"/>
      <c r="C145" s="25" t="s">
        <v>267</v>
      </c>
      <c r="D145" s="40"/>
      <c r="E145" s="40"/>
      <c r="F145" s="41" t="s">
        <v>19</v>
      </c>
      <c r="G145" s="41"/>
      <c r="H145" s="41"/>
      <c r="I145" s="42" t="s">
        <v>176</v>
      </c>
      <c r="J145" s="42"/>
      <c r="AI145" s="28">
        <f>AI146</f>
        <v>2218.67</v>
      </c>
      <c r="AJ145" s="28">
        <f>AJ146</f>
        <v>2218.67</v>
      </c>
      <c r="AK145" s="29">
        <f>(AJ145/AI145)*100</f>
        <v>100</v>
      </c>
    </row>
    <row r="146" spans="2:37" s="24" customFormat="1" ht="35.25" customHeight="1">
      <c r="B146" s="26"/>
      <c r="C146" s="26"/>
      <c r="D146" s="43" t="s">
        <v>238</v>
      </c>
      <c r="E146" s="43"/>
      <c r="F146" s="44" t="s">
        <v>244</v>
      </c>
      <c r="G146" s="45"/>
      <c r="H146" s="46"/>
      <c r="I146" s="42" t="s">
        <v>176</v>
      </c>
      <c r="J146" s="42"/>
      <c r="AI146" s="28">
        <v>2218.67</v>
      </c>
      <c r="AJ146" s="30">
        <v>2218.67</v>
      </c>
      <c r="AK146" s="29">
        <f>(AJ146/AI146)*100</f>
        <v>100</v>
      </c>
    </row>
    <row r="147" spans="2:37" s="24" customFormat="1" ht="13.5" customHeight="1">
      <c r="B147" s="25" t="s">
        <v>179</v>
      </c>
      <c r="C147" s="26"/>
      <c r="D147" s="40"/>
      <c r="E147" s="40"/>
      <c r="F147" s="41" t="s">
        <v>180</v>
      </c>
      <c r="G147" s="41"/>
      <c r="H147" s="41"/>
      <c r="I147" s="63" t="s">
        <v>224</v>
      </c>
      <c r="J147" s="64"/>
      <c r="AI147" s="28">
        <f>SUM(AI148,AI152)</f>
        <v>18801.39</v>
      </c>
      <c r="AJ147" s="28">
        <f>SUM(AJ148,AJ152)</f>
        <v>24998.93</v>
      </c>
      <c r="AK147" s="29">
        <f t="shared" si="4"/>
        <v>132.9632011250232</v>
      </c>
    </row>
    <row r="148" spans="2:37" s="24" customFormat="1" ht="13.5" customHeight="1">
      <c r="B148" s="26"/>
      <c r="C148" s="25" t="s">
        <v>181</v>
      </c>
      <c r="D148" s="40"/>
      <c r="E148" s="40"/>
      <c r="F148" s="41" t="s">
        <v>182</v>
      </c>
      <c r="G148" s="41"/>
      <c r="H148" s="41"/>
      <c r="I148" s="42" t="s">
        <v>224</v>
      </c>
      <c r="J148" s="42"/>
      <c r="AI148" s="28">
        <f>SUM(AI149:AI151)</f>
        <v>18801.39</v>
      </c>
      <c r="AJ148" s="28">
        <f>SUM(AJ149:AJ151)</f>
        <v>20299.79</v>
      </c>
      <c r="AK148" s="29">
        <f t="shared" si="4"/>
        <v>107.96962352251616</v>
      </c>
    </row>
    <row r="149" spans="2:37" s="24" customFormat="1" ht="33.75" customHeight="1">
      <c r="B149" s="26"/>
      <c r="C149" s="25"/>
      <c r="D149" s="47" t="s">
        <v>238</v>
      </c>
      <c r="E149" s="49"/>
      <c r="F149" s="44" t="s">
        <v>244</v>
      </c>
      <c r="G149" s="45"/>
      <c r="H149" s="46"/>
      <c r="I149" s="27"/>
      <c r="J149" s="27"/>
      <c r="AI149" s="28">
        <v>0</v>
      </c>
      <c r="AJ149" s="30">
        <v>1498.4</v>
      </c>
      <c r="AK149" s="29">
        <v>0</v>
      </c>
    </row>
    <row r="150" spans="2:37" s="24" customFormat="1" ht="60" customHeight="1">
      <c r="B150" s="26"/>
      <c r="C150" s="26"/>
      <c r="D150" s="43" t="s">
        <v>16</v>
      </c>
      <c r="E150" s="43"/>
      <c r="F150" s="41" t="s">
        <v>17</v>
      </c>
      <c r="G150" s="41"/>
      <c r="H150" s="41"/>
      <c r="I150" s="42" t="s">
        <v>223</v>
      </c>
      <c r="J150" s="42"/>
      <c r="AI150" s="28">
        <v>15311.52</v>
      </c>
      <c r="AJ150" s="30">
        <v>15311.52</v>
      </c>
      <c r="AK150" s="29">
        <f t="shared" si="4"/>
        <v>100</v>
      </c>
    </row>
    <row r="151" spans="2:37" s="24" customFormat="1" ht="60.75" customHeight="1">
      <c r="B151" s="26"/>
      <c r="C151" s="26"/>
      <c r="D151" s="43" t="s">
        <v>46</v>
      </c>
      <c r="E151" s="43"/>
      <c r="F151" s="41" t="s">
        <v>17</v>
      </c>
      <c r="G151" s="41"/>
      <c r="H151" s="41"/>
      <c r="I151" s="42" t="s">
        <v>222</v>
      </c>
      <c r="J151" s="42"/>
      <c r="AI151" s="28">
        <v>3489.87</v>
      </c>
      <c r="AJ151" s="30">
        <v>3489.87</v>
      </c>
      <c r="AK151" s="29">
        <f t="shared" si="4"/>
        <v>100</v>
      </c>
    </row>
    <row r="152" spans="2:37" s="24" customFormat="1" ht="13.5" customHeight="1">
      <c r="B152" s="26"/>
      <c r="C152" s="25" t="s">
        <v>268</v>
      </c>
      <c r="D152" s="40"/>
      <c r="E152" s="40"/>
      <c r="F152" s="41" t="s">
        <v>269</v>
      </c>
      <c r="G152" s="41"/>
      <c r="H152" s="41"/>
      <c r="I152" s="42" t="s">
        <v>224</v>
      </c>
      <c r="J152" s="42"/>
      <c r="AI152" s="28">
        <f>SUM(AI153)</f>
        <v>0</v>
      </c>
      <c r="AJ152" s="28">
        <f>SUM(AJ153)</f>
        <v>4699.14</v>
      </c>
      <c r="AK152" s="29">
        <v>0</v>
      </c>
    </row>
    <row r="153" spans="2:37" s="24" customFormat="1" ht="64.5" customHeight="1">
      <c r="B153" s="26"/>
      <c r="C153" s="25"/>
      <c r="D153" s="47" t="s">
        <v>21</v>
      </c>
      <c r="E153" s="49"/>
      <c r="F153" s="41" t="s">
        <v>22</v>
      </c>
      <c r="G153" s="41"/>
      <c r="H153" s="41"/>
      <c r="I153" s="27"/>
      <c r="J153" s="27"/>
      <c r="AI153" s="28">
        <v>0</v>
      </c>
      <c r="AJ153" s="30">
        <v>4699.14</v>
      </c>
      <c r="AK153" s="29">
        <v>0</v>
      </c>
    </row>
    <row r="154" spans="2:37" s="24" customFormat="1" ht="13.5" customHeight="1">
      <c r="B154" s="66" t="s">
        <v>253</v>
      </c>
      <c r="C154" s="66"/>
      <c r="D154" s="66"/>
      <c r="E154" s="66"/>
      <c r="F154" s="66"/>
      <c r="G154" s="67" t="s">
        <v>183</v>
      </c>
      <c r="H154" s="67"/>
      <c r="I154" s="68"/>
      <c r="J154" s="68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  <c r="AG154" s="39"/>
      <c r="AH154" s="39"/>
      <c r="AI154" s="37">
        <f>SUM(AI11,AI27,AI31,AI45,AI52,AI81,AI92,AI107,AI133,AI142,AI147,AI139,AI20,AI24)</f>
        <v>14928123.5</v>
      </c>
      <c r="AJ154" s="37">
        <f>SUM(AJ11,AJ27,AJ31,AJ45,AJ52,AJ81,AJ92,AJ107,AJ133,AJ142,AJ147,AJ139,AJ20,AJ24)</f>
        <v>15113259.360000001</v>
      </c>
      <c r="AK154" s="38">
        <f t="shared" si="4"/>
        <v>101.24018172813214</v>
      </c>
    </row>
    <row r="155" spans="2:37" s="24" customFormat="1" ht="13.5" customHeight="1">
      <c r="B155" s="65" t="s">
        <v>254</v>
      </c>
      <c r="C155" s="65"/>
      <c r="D155" s="65"/>
      <c r="E155" s="65"/>
      <c r="F155" s="65"/>
      <c r="G155" s="65"/>
      <c r="H155" s="65"/>
      <c r="I155" s="65"/>
      <c r="J155" s="65"/>
      <c r="AI155" s="28"/>
      <c r="AJ155" s="30"/>
      <c r="AK155" s="29"/>
    </row>
    <row r="156" spans="2:37" s="24" customFormat="1" ht="13.5" customHeight="1">
      <c r="B156" s="25" t="s">
        <v>10</v>
      </c>
      <c r="C156" s="26"/>
      <c r="D156" s="40"/>
      <c r="E156" s="40"/>
      <c r="F156" s="41" t="s">
        <v>11</v>
      </c>
      <c r="G156" s="41"/>
      <c r="H156" s="41"/>
      <c r="I156" s="42" t="s">
        <v>184</v>
      </c>
      <c r="J156" s="42"/>
      <c r="AI156" s="28">
        <f>SUM(AI157,AI159)</f>
        <v>806751</v>
      </c>
      <c r="AJ156" s="28">
        <f>SUM(AJ157,AJ159)</f>
        <v>796751</v>
      </c>
      <c r="AK156" s="29">
        <f aca="true" t="shared" si="5" ref="AK156:AK169">(AJ156/AI156)*100</f>
        <v>98.7604601667677</v>
      </c>
    </row>
    <row r="157" spans="2:37" s="24" customFormat="1" ht="13.5" customHeight="1">
      <c r="B157" s="26"/>
      <c r="C157" s="25" t="s">
        <v>186</v>
      </c>
      <c r="D157" s="40"/>
      <c r="E157" s="40"/>
      <c r="F157" s="41" t="s">
        <v>187</v>
      </c>
      <c r="G157" s="41"/>
      <c r="H157" s="41"/>
      <c r="I157" s="42" t="s">
        <v>185</v>
      </c>
      <c r="J157" s="42"/>
      <c r="AI157" s="28">
        <f>SUM(AI158:AI158)</f>
        <v>796751</v>
      </c>
      <c r="AJ157" s="28">
        <f>SUM(AJ158:AJ158)</f>
        <v>796751</v>
      </c>
      <c r="AK157" s="29">
        <f t="shared" si="5"/>
        <v>100</v>
      </c>
    </row>
    <row r="158" spans="2:37" s="24" customFormat="1" ht="64.5" customHeight="1">
      <c r="B158" s="26"/>
      <c r="C158" s="26"/>
      <c r="D158" s="47" t="s">
        <v>188</v>
      </c>
      <c r="E158" s="49"/>
      <c r="F158" s="41" t="s">
        <v>17</v>
      </c>
      <c r="G158" s="41"/>
      <c r="H158" s="41"/>
      <c r="I158" s="63" t="s">
        <v>190</v>
      </c>
      <c r="J158" s="64"/>
      <c r="AI158" s="28">
        <v>796751</v>
      </c>
      <c r="AJ158" s="30">
        <v>796751</v>
      </c>
      <c r="AK158" s="29">
        <f t="shared" si="5"/>
        <v>100</v>
      </c>
    </row>
    <row r="159" spans="2:37" s="24" customFormat="1" ht="13.5" customHeight="1">
      <c r="B159" s="26"/>
      <c r="C159" s="25" t="s">
        <v>18</v>
      </c>
      <c r="D159" s="40"/>
      <c r="E159" s="40"/>
      <c r="F159" s="41" t="s">
        <v>19</v>
      </c>
      <c r="G159" s="41"/>
      <c r="H159" s="41"/>
      <c r="I159" s="42" t="s">
        <v>185</v>
      </c>
      <c r="J159" s="42"/>
      <c r="AI159" s="28">
        <f>SUM(AI160:AI160)</f>
        <v>10000</v>
      </c>
      <c r="AJ159" s="28">
        <f>SUM(AJ160:AJ160)</f>
        <v>0</v>
      </c>
      <c r="AK159" s="29">
        <f>(AJ159/AI159)*100</f>
        <v>0</v>
      </c>
    </row>
    <row r="160" spans="2:37" s="24" customFormat="1" ht="45.75" customHeight="1">
      <c r="B160" s="26"/>
      <c r="C160" s="26"/>
      <c r="D160" s="43" t="s">
        <v>191</v>
      </c>
      <c r="E160" s="43"/>
      <c r="F160" s="41" t="s">
        <v>270</v>
      </c>
      <c r="G160" s="41"/>
      <c r="H160" s="41"/>
      <c r="I160" s="42" t="s">
        <v>185</v>
      </c>
      <c r="J160" s="42"/>
      <c r="AI160" s="28">
        <v>10000</v>
      </c>
      <c r="AJ160" s="30">
        <v>0</v>
      </c>
      <c r="AK160" s="29">
        <f>(AJ160/AI160)*100</f>
        <v>0</v>
      </c>
    </row>
    <row r="161" spans="2:37" s="24" customFormat="1" ht="13.5" customHeight="1">
      <c r="B161" s="25" t="s">
        <v>192</v>
      </c>
      <c r="C161" s="26"/>
      <c r="D161" s="69"/>
      <c r="E161" s="70"/>
      <c r="F161" s="44" t="s">
        <v>193</v>
      </c>
      <c r="G161" s="45"/>
      <c r="H161" s="46"/>
      <c r="I161" s="63" t="s">
        <v>194</v>
      </c>
      <c r="J161" s="64"/>
      <c r="AI161" s="28">
        <f>AI162</f>
        <v>276680</v>
      </c>
      <c r="AJ161" s="28">
        <f>AJ162</f>
        <v>276680</v>
      </c>
      <c r="AK161" s="29">
        <f t="shared" si="5"/>
        <v>100</v>
      </c>
    </row>
    <row r="162" spans="2:37" s="24" customFormat="1" ht="13.5" customHeight="1">
      <c r="B162" s="26"/>
      <c r="C162" s="25" t="s">
        <v>195</v>
      </c>
      <c r="D162" s="40"/>
      <c r="E162" s="40"/>
      <c r="F162" s="41" t="s">
        <v>196</v>
      </c>
      <c r="G162" s="41"/>
      <c r="H162" s="41"/>
      <c r="I162" s="42" t="s">
        <v>194</v>
      </c>
      <c r="J162" s="42"/>
      <c r="AI162" s="28">
        <f>AI165</f>
        <v>276680</v>
      </c>
      <c r="AJ162" s="28">
        <f>AJ165</f>
        <v>276680</v>
      </c>
      <c r="AK162" s="29">
        <f t="shared" si="5"/>
        <v>100</v>
      </c>
    </row>
    <row r="163" spans="1:37" s="24" customFormat="1" ht="15.75" customHeight="1" hidden="1">
      <c r="A163" s="62"/>
      <c r="B163" s="62"/>
      <c r="C163" s="62"/>
      <c r="D163" s="62"/>
      <c r="E163" s="62"/>
      <c r="F163" s="62"/>
      <c r="G163" s="62"/>
      <c r="H163" s="62"/>
      <c r="I163" s="62"/>
      <c r="J163" s="36"/>
      <c r="AI163" s="28"/>
      <c r="AJ163" s="30"/>
      <c r="AK163" s="29" t="e">
        <f t="shared" si="5"/>
        <v>#DIV/0!</v>
      </c>
    </row>
    <row r="164" spans="1:37" s="24" customFormat="1" ht="63.75" customHeight="1" hidden="1">
      <c r="A164" s="62"/>
      <c r="B164" s="62"/>
      <c r="C164" s="62"/>
      <c r="D164" s="62"/>
      <c r="E164" s="62"/>
      <c r="F164" s="62"/>
      <c r="G164" s="62"/>
      <c r="H164" s="62"/>
      <c r="I164" s="62"/>
      <c r="J164" s="62"/>
      <c r="AI164" s="28"/>
      <c r="AJ164" s="30"/>
      <c r="AK164" s="29" t="e">
        <f t="shared" si="5"/>
        <v>#DIV/0!</v>
      </c>
    </row>
    <row r="165" spans="2:37" s="24" customFormat="1" ht="38.25" customHeight="1">
      <c r="B165" s="26"/>
      <c r="C165" s="26"/>
      <c r="D165" s="43" t="s">
        <v>197</v>
      </c>
      <c r="E165" s="43"/>
      <c r="F165" s="41" t="s">
        <v>198</v>
      </c>
      <c r="G165" s="41"/>
      <c r="H165" s="41"/>
      <c r="I165" s="42" t="s">
        <v>229</v>
      </c>
      <c r="J165" s="42"/>
      <c r="AI165" s="28">
        <v>276680</v>
      </c>
      <c r="AJ165" s="30">
        <v>276680</v>
      </c>
      <c r="AK165" s="29">
        <f t="shared" si="5"/>
        <v>100</v>
      </c>
    </row>
    <row r="166" spans="2:37" s="24" customFormat="1" ht="13.5" customHeight="1">
      <c r="B166" s="25" t="s">
        <v>109</v>
      </c>
      <c r="C166" s="26"/>
      <c r="D166" s="40"/>
      <c r="E166" s="40"/>
      <c r="F166" s="41" t="s">
        <v>110</v>
      </c>
      <c r="G166" s="41"/>
      <c r="H166" s="41"/>
      <c r="I166" s="42" t="s">
        <v>199</v>
      </c>
      <c r="J166" s="42"/>
      <c r="AI166" s="28">
        <f>AI167</f>
        <v>2340</v>
      </c>
      <c r="AJ166" s="30">
        <f>AJ167</f>
        <v>2340</v>
      </c>
      <c r="AK166" s="29">
        <f t="shared" si="5"/>
        <v>100</v>
      </c>
    </row>
    <row r="167" spans="2:37" s="24" customFormat="1" ht="13.5" customHeight="1">
      <c r="B167" s="26"/>
      <c r="C167" s="25" t="s">
        <v>118</v>
      </c>
      <c r="D167" s="40"/>
      <c r="E167" s="40"/>
      <c r="F167" s="41" t="s">
        <v>119</v>
      </c>
      <c r="G167" s="41"/>
      <c r="H167" s="41"/>
      <c r="I167" s="42" t="s">
        <v>199</v>
      </c>
      <c r="J167" s="42"/>
      <c r="AI167" s="28">
        <f>AI168</f>
        <v>2340</v>
      </c>
      <c r="AJ167" s="30">
        <f>AJ168</f>
        <v>2340</v>
      </c>
      <c r="AK167" s="29">
        <f t="shared" si="5"/>
        <v>100</v>
      </c>
    </row>
    <row r="168" spans="2:37" s="24" customFormat="1" ht="43.5" customHeight="1">
      <c r="B168" s="26"/>
      <c r="C168" s="26"/>
      <c r="D168" s="43" t="s">
        <v>197</v>
      </c>
      <c r="E168" s="43"/>
      <c r="F168" s="41" t="s">
        <v>198</v>
      </c>
      <c r="G168" s="41"/>
      <c r="H168" s="41"/>
      <c r="I168" s="42" t="s">
        <v>199</v>
      </c>
      <c r="J168" s="42"/>
      <c r="AI168" s="28">
        <v>2340</v>
      </c>
      <c r="AJ168" s="30">
        <v>2340</v>
      </c>
      <c r="AK168" s="29">
        <f t="shared" si="5"/>
        <v>100</v>
      </c>
    </row>
    <row r="169" spans="2:37" s="18" customFormat="1" ht="13.5" customHeight="1" hidden="1">
      <c r="B169" s="19" t="s">
        <v>125</v>
      </c>
      <c r="C169" s="20"/>
      <c r="D169" s="58"/>
      <c r="E169" s="58"/>
      <c r="F169" s="54" t="s">
        <v>126</v>
      </c>
      <c r="G169" s="54"/>
      <c r="H169" s="54"/>
      <c r="I169" s="55" t="s">
        <v>200</v>
      </c>
      <c r="J169" s="55"/>
      <c r="AI169" s="21">
        <f>AI170</f>
        <v>0</v>
      </c>
      <c r="AJ169" s="23">
        <f>AJ170</f>
        <v>0</v>
      </c>
      <c r="AK169" s="22" t="e">
        <f t="shared" si="5"/>
        <v>#DIV/0!</v>
      </c>
    </row>
    <row r="170" spans="2:37" s="18" customFormat="1" ht="13.5" customHeight="1" hidden="1">
      <c r="B170" s="20"/>
      <c r="C170" s="19" t="s">
        <v>128</v>
      </c>
      <c r="D170" s="58"/>
      <c r="E170" s="58"/>
      <c r="F170" s="54" t="s">
        <v>129</v>
      </c>
      <c r="G170" s="54"/>
      <c r="H170" s="54"/>
      <c r="I170" s="55" t="s">
        <v>200</v>
      </c>
      <c r="J170" s="55"/>
      <c r="AI170" s="21">
        <f>AI171</f>
        <v>0</v>
      </c>
      <c r="AJ170" s="21">
        <f>AJ171</f>
        <v>0</v>
      </c>
      <c r="AK170" s="22" t="e">
        <f aca="true" t="shared" si="6" ref="AK170:AK176">(AJ170/AI170)*100</f>
        <v>#DIV/0!</v>
      </c>
    </row>
    <row r="171" spans="2:37" s="18" customFormat="1" ht="61.5" customHeight="1" hidden="1">
      <c r="B171" s="20"/>
      <c r="C171" s="20"/>
      <c r="D171" s="51" t="s">
        <v>188</v>
      </c>
      <c r="E171" s="51"/>
      <c r="F171" s="54" t="s">
        <v>189</v>
      </c>
      <c r="G171" s="54"/>
      <c r="H171" s="54"/>
      <c r="I171" s="55" t="s">
        <v>200</v>
      </c>
      <c r="J171" s="55"/>
      <c r="AI171" s="21">
        <v>0</v>
      </c>
      <c r="AJ171" s="23">
        <v>0</v>
      </c>
      <c r="AK171" s="22" t="e">
        <f t="shared" si="6"/>
        <v>#DIV/0!</v>
      </c>
    </row>
    <row r="172" spans="2:37" s="24" customFormat="1" ht="13.5" customHeight="1">
      <c r="B172" s="25" t="s">
        <v>179</v>
      </c>
      <c r="C172" s="26"/>
      <c r="D172" s="40"/>
      <c r="E172" s="40"/>
      <c r="F172" s="41" t="s">
        <v>180</v>
      </c>
      <c r="G172" s="41"/>
      <c r="H172" s="41"/>
      <c r="I172" s="42" t="s">
        <v>201</v>
      </c>
      <c r="J172" s="42"/>
      <c r="AI172" s="28">
        <f>AI173</f>
        <v>150000</v>
      </c>
      <c r="AJ172" s="30">
        <f>AJ173</f>
        <v>209741.88</v>
      </c>
      <c r="AK172" s="29">
        <f t="shared" si="6"/>
        <v>139.82792</v>
      </c>
    </row>
    <row r="173" spans="2:37" s="24" customFormat="1" ht="13.5" customHeight="1">
      <c r="B173" s="26"/>
      <c r="C173" s="25" t="s">
        <v>181</v>
      </c>
      <c r="D173" s="40"/>
      <c r="E173" s="40"/>
      <c r="F173" s="41" t="s">
        <v>182</v>
      </c>
      <c r="G173" s="41"/>
      <c r="H173" s="41"/>
      <c r="I173" s="42" t="s">
        <v>201</v>
      </c>
      <c r="J173" s="42"/>
      <c r="AI173" s="28">
        <f>AI174</f>
        <v>150000</v>
      </c>
      <c r="AJ173" s="28">
        <f>AJ174</f>
        <v>209741.88</v>
      </c>
      <c r="AK173" s="29">
        <f t="shared" si="6"/>
        <v>139.82792</v>
      </c>
    </row>
    <row r="174" spans="2:37" s="24" customFormat="1" ht="59.25" customHeight="1">
      <c r="B174" s="26"/>
      <c r="C174" s="26"/>
      <c r="D174" s="43" t="s">
        <v>188</v>
      </c>
      <c r="E174" s="43"/>
      <c r="F174" s="41" t="s">
        <v>189</v>
      </c>
      <c r="G174" s="41"/>
      <c r="H174" s="41"/>
      <c r="I174" s="42" t="s">
        <v>201</v>
      </c>
      <c r="J174" s="42"/>
      <c r="AI174" s="28">
        <v>150000</v>
      </c>
      <c r="AJ174" s="30">
        <v>209741.88</v>
      </c>
      <c r="AK174" s="29">
        <f t="shared" si="6"/>
        <v>139.82792</v>
      </c>
    </row>
    <row r="175" spans="2:37" s="24" customFormat="1" ht="13.5" customHeight="1">
      <c r="B175" s="66" t="s">
        <v>254</v>
      </c>
      <c r="C175" s="71"/>
      <c r="D175" s="71"/>
      <c r="E175" s="71"/>
      <c r="F175" s="72"/>
      <c r="G175" s="72" t="s">
        <v>183</v>
      </c>
      <c r="H175" s="67"/>
      <c r="I175" s="73" t="s">
        <v>202</v>
      </c>
      <c r="J175" s="74"/>
      <c r="AI175" s="37">
        <f>SUM(AI156,AI161,AI166,AI169,AI172)</f>
        <v>1235771</v>
      </c>
      <c r="AJ175" s="37">
        <f>SUM(AJ156,AJ161,AJ166,AJ169,AJ172)</f>
        <v>1285512.88</v>
      </c>
      <c r="AK175" s="38">
        <f t="shared" si="6"/>
        <v>104.02516971186408</v>
      </c>
    </row>
    <row r="176" spans="2:37" s="24" customFormat="1" ht="13.5" customHeight="1">
      <c r="B176" s="65" t="s">
        <v>203</v>
      </c>
      <c r="C176" s="65"/>
      <c r="D176" s="65"/>
      <c r="E176" s="65"/>
      <c r="F176" s="65"/>
      <c r="G176" s="65"/>
      <c r="H176" s="65"/>
      <c r="I176" s="75" t="s">
        <v>204</v>
      </c>
      <c r="J176" s="75"/>
      <c r="AI176" s="37">
        <f>SUM(AI175,AI154)</f>
        <v>16163894.5</v>
      </c>
      <c r="AJ176" s="37">
        <f>SUM(AJ175,AJ154)</f>
        <v>16398772.240000002</v>
      </c>
      <c r="AK176" s="38">
        <f t="shared" si="6"/>
        <v>101.4531011693995</v>
      </c>
    </row>
    <row r="177" spans="1:10" ht="5.25" customHeight="1" hidden="1">
      <c r="A177" s="50"/>
      <c r="B177" s="50"/>
      <c r="C177" s="50"/>
      <c r="D177" s="50"/>
      <c r="E177" s="50"/>
      <c r="F177" s="50"/>
      <c r="G177" s="50"/>
      <c r="H177" s="50"/>
      <c r="I177" s="50"/>
      <c r="J177" s="50"/>
    </row>
    <row r="178" spans="2:10" ht="13.5" customHeight="1" hidden="1">
      <c r="B178" s="76" t="s">
        <v>205</v>
      </c>
      <c r="C178" s="76"/>
      <c r="D178" s="76"/>
      <c r="E178" s="50"/>
      <c r="F178" s="50"/>
      <c r="G178" s="50"/>
      <c r="H178" s="50"/>
      <c r="I178" s="50"/>
      <c r="J178" s="50"/>
    </row>
    <row r="179" spans="1:10" ht="32.25" customHeight="1" hidden="1">
      <c r="A179" s="50"/>
      <c r="B179" s="50"/>
      <c r="C179" s="50"/>
      <c r="D179" s="50"/>
      <c r="E179" s="50"/>
      <c r="F179" s="50"/>
      <c r="G179" s="50"/>
      <c r="H179" s="50"/>
      <c r="I179" s="50"/>
      <c r="J179" s="50"/>
    </row>
    <row r="180" spans="1:10" ht="13.5" customHeight="1" hidden="1">
      <c r="A180" s="50"/>
      <c r="B180" s="50"/>
      <c r="C180" s="50"/>
      <c r="D180" s="50"/>
      <c r="E180" s="50"/>
      <c r="F180" s="50"/>
      <c r="G180" s="50"/>
      <c r="H180" s="50"/>
      <c r="I180" s="50"/>
      <c r="J180" s="3"/>
    </row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</sheetData>
  <sheetProtection/>
  <mergeCells count="449">
    <mergeCell ref="D153:E153"/>
    <mergeCell ref="F153:H153"/>
    <mergeCell ref="D152:E152"/>
    <mergeCell ref="F152:H152"/>
    <mergeCell ref="I152:J152"/>
    <mergeCell ref="I145:J145"/>
    <mergeCell ref="D146:E146"/>
    <mergeCell ref="F146:H146"/>
    <mergeCell ref="I146:J146"/>
    <mergeCell ref="I148:J148"/>
    <mergeCell ref="F57:H57"/>
    <mergeCell ref="F87:H87"/>
    <mergeCell ref="F89:H89"/>
    <mergeCell ref="D48:E48"/>
    <mergeCell ref="F48:H48"/>
    <mergeCell ref="I48:J48"/>
    <mergeCell ref="D49:E49"/>
    <mergeCell ref="F49:H49"/>
    <mergeCell ref="I49:J49"/>
    <mergeCell ref="D75:E75"/>
    <mergeCell ref="F75:H75"/>
    <mergeCell ref="F43:H43"/>
    <mergeCell ref="D38:E38"/>
    <mergeCell ref="D39:E39"/>
    <mergeCell ref="D12:E12"/>
    <mergeCell ref="F12:H12"/>
    <mergeCell ref="D13:E13"/>
    <mergeCell ref="F13:H13"/>
    <mergeCell ref="D73:E73"/>
    <mergeCell ref="F73:H73"/>
    <mergeCell ref="A180:I180"/>
    <mergeCell ref="B175:F175"/>
    <mergeCell ref="G175:H175"/>
    <mergeCell ref="I175:J175"/>
    <mergeCell ref="B176:H176"/>
    <mergeCell ref="I176:J176"/>
    <mergeCell ref="A177:J177"/>
    <mergeCell ref="B178:D178"/>
    <mergeCell ref="E178:J178"/>
    <mergeCell ref="A179:J179"/>
    <mergeCell ref="D141:E141"/>
    <mergeCell ref="D149:E149"/>
    <mergeCell ref="F149:H149"/>
    <mergeCell ref="D144:E144"/>
    <mergeCell ref="F144:H144"/>
    <mergeCell ref="D148:E148"/>
    <mergeCell ref="F148:H148"/>
    <mergeCell ref="D143:E143"/>
    <mergeCell ref="F143:H143"/>
    <mergeCell ref="D174:E174"/>
    <mergeCell ref="F174:H174"/>
    <mergeCell ref="I174:J174"/>
    <mergeCell ref="D173:E173"/>
    <mergeCell ref="F173:H173"/>
    <mergeCell ref="I173:J173"/>
    <mergeCell ref="D171:E171"/>
    <mergeCell ref="F171:H171"/>
    <mergeCell ref="I171:J171"/>
    <mergeCell ref="D172:E172"/>
    <mergeCell ref="F172:H172"/>
    <mergeCell ref="I172:J172"/>
    <mergeCell ref="D169:E169"/>
    <mergeCell ref="F169:H169"/>
    <mergeCell ref="I169:J169"/>
    <mergeCell ref="D170:E170"/>
    <mergeCell ref="F170:H170"/>
    <mergeCell ref="I170:J170"/>
    <mergeCell ref="D167:E167"/>
    <mergeCell ref="F167:H167"/>
    <mergeCell ref="I167:J167"/>
    <mergeCell ref="D168:E168"/>
    <mergeCell ref="F168:H168"/>
    <mergeCell ref="I168:J168"/>
    <mergeCell ref="D165:E165"/>
    <mergeCell ref="F165:H165"/>
    <mergeCell ref="I165:J165"/>
    <mergeCell ref="D166:E166"/>
    <mergeCell ref="F166:H166"/>
    <mergeCell ref="I166:J166"/>
    <mergeCell ref="A164:J164"/>
    <mergeCell ref="D162:E162"/>
    <mergeCell ref="F162:H162"/>
    <mergeCell ref="I162:J162"/>
    <mergeCell ref="A163:I163"/>
    <mergeCell ref="I161:J161"/>
    <mergeCell ref="F161:H161"/>
    <mergeCell ref="D161:E161"/>
    <mergeCell ref="D157:E157"/>
    <mergeCell ref="F157:H157"/>
    <mergeCell ref="I157:J157"/>
    <mergeCell ref="D158:E158"/>
    <mergeCell ref="F158:H158"/>
    <mergeCell ref="I158:J158"/>
    <mergeCell ref="B155:J155"/>
    <mergeCell ref="D156:E156"/>
    <mergeCell ref="F156:H156"/>
    <mergeCell ref="I156:J156"/>
    <mergeCell ref="D151:E151"/>
    <mergeCell ref="F151:H151"/>
    <mergeCell ref="I151:J151"/>
    <mergeCell ref="B154:F154"/>
    <mergeCell ref="G154:H154"/>
    <mergeCell ref="I154:J154"/>
    <mergeCell ref="D150:E150"/>
    <mergeCell ref="F150:H150"/>
    <mergeCell ref="I150:J150"/>
    <mergeCell ref="I144:J144"/>
    <mergeCell ref="D147:E147"/>
    <mergeCell ref="F147:H147"/>
    <mergeCell ref="I147:J147"/>
    <mergeCell ref="D145:E145"/>
    <mergeCell ref="F145:H145"/>
    <mergeCell ref="I143:J143"/>
    <mergeCell ref="D138:E138"/>
    <mergeCell ref="F138:H138"/>
    <mergeCell ref="I138:J138"/>
    <mergeCell ref="D142:E142"/>
    <mergeCell ref="F142:H142"/>
    <mergeCell ref="I142:J142"/>
    <mergeCell ref="D139:E139"/>
    <mergeCell ref="F139:H139"/>
    <mergeCell ref="D140:E140"/>
    <mergeCell ref="F140:H140"/>
    <mergeCell ref="D137:E137"/>
    <mergeCell ref="F137:H137"/>
    <mergeCell ref="I137:J137"/>
    <mergeCell ref="D135:E135"/>
    <mergeCell ref="D136:E136"/>
    <mergeCell ref="F135:H135"/>
    <mergeCell ref="F136:H136"/>
    <mergeCell ref="D133:E133"/>
    <mergeCell ref="F133:H133"/>
    <mergeCell ref="I133:J133"/>
    <mergeCell ref="D134:E134"/>
    <mergeCell ref="F134:H134"/>
    <mergeCell ref="I134:J134"/>
    <mergeCell ref="D130:E130"/>
    <mergeCell ref="F130:H130"/>
    <mergeCell ref="I130:J130"/>
    <mergeCell ref="D132:E132"/>
    <mergeCell ref="F132:H132"/>
    <mergeCell ref="I132:J132"/>
    <mergeCell ref="F131:H131"/>
    <mergeCell ref="D128:E128"/>
    <mergeCell ref="F128:H128"/>
    <mergeCell ref="I128:J128"/>
    <mergeCell ref="D129:E129"/>
    <mergeCell ref="F129:H129"/>
    <mergeCell ref="I129:J129"/>
    <mergeCell ref="D124:E124"/>
    <mergeCell ref="F124:H124"/>
    <mergeCell ref="I124:J124"/>
    <mergeCell ref="D127:E127"/>
    <mergeCell ref="F127:H127"/>
    <mergeCell ref="I127:J127"/>
    <mergeCell ref="D126:E126"/>
    <mergeCell ref="F126:H126"/>
    <mergeCell ref="D125:E125"/>
    <mergeCell ref="F125:H125"/>
    <mergeCell ref="D122:E122"/>
    <mergeCell ref="F122:H122"/>
    <mergeCell ref="I122:J122"/>
    <mergeCell ref="D123:E123"/>
    <mergeCell ref="F123:H123"/>
    <mergeCell ref="I123:J123"/>
    <mergeCell ref="D120:E120"/>
    <mergeCell ref="F120:H120"/>
    <mergeCell ref="I120:J120"/>
    <mergeCell ref="D121:E121"/>
    <mergeCell ref="F121:H121"/>
    <mergeCell ref="I121:J121"/>
    <mergeCell ref="I119:J119"/>
    <mergeCell ref="A115:J115"/>
    <mergeCell ref="A116:I116"/>
    <mergeCell ref="A117:J117"/>
    <mergeCell ref="D118:E118"/>
    <mergeCell ref="F118:H118"/>
    <mergeCell ref="I118:J118"/>
    <mergeCell ref="D119:E119"/>
    <mergeCell ref="F119:H119"/>
    <mergeCell ref="D114:E114"/>
    <mergeCell ref="F114:H114"/>
    <mergeCell ref="D100:E100"/>
    <mergeCell ref="F100:H100"/>
    <mergeCell ref="I114:J114"/>
    <mergeCell ref="F112:H112"/>
    <mergeCell ref="D112:E112"/>
    <mergeCell ref="D113:E113"/>
    <mergeCell ref="F113:H113"/>
    <mergeCell ref="I113:J113"/>
    <mergeCell ref="I109:J109"/>
    <mergeCell ref="D111:E111"/>
    <mergeCell ref="F111:H111"/>
    <mergeCell ref="I111:J111"/>
    <mergeCell ref="D110:E110"/>
    <mergeCell ref="F110:H110"/>
    <mergeCell ref="D109:E109"/>
    <mergeCell ref="F109:H109"/>
    <mergeCell ref="D102:E102"/>
    <mergeCell ref="F102:H102"/>
    <mergeCell ref="F103:H103"/>
    <mergeCell ref="D107:E107"/>
    <mergeCell ref="F107:H107"/>
    <mergeCell ref="I107:J107"/>
    <mergeCell ref="D94:E94"/>
    <mergeCell ref="F94:H94"/>
    <mergeCell ref="I94:J94"/>
    <mergeCell ref="D95:E95"/>
    <mergeCell ref="F95:H95"/>
    <mergeCell ref="D92:E92"/>
    <mergeCell ref="F92:H92"/>
    <mergeCell ref="I92:J92"/>
    <mergeCell ref="D93:E93"/>
    <mergeCell ref="F93:H93"/>
    <mergeCell ref="I93:J93"/>
    <mergeCell ref="D91:E91"/>
    <mergeCell ref="F91:H91"/>
    <mergeCell ref="I91:J91"/>
    <mergeCell ref="D90:E90"/>
    <mergeCell ref="F90:H90"/>
    <mergeCell ref="I90:J90"/>
    <mergeCell ref="D86:E86"/>
    <mergeCell ref="F86:H86"/>
    <mergeCell ref="I86:J86"/>
    <mergeCell ref="D88:E88"/>
    <mergeCell ref="F88:H88"/>
    <mergeCell ref="I88:J88"/>
    <mergeCell ref="D84:E84"/>
    <mergeCell ref="F84:H84"/>
    <mergeCell ref="I84:J84"/>
    <mergeCell ref="D85:E85"/>
    <mergeCell ref="F85:H85"/>
    <mergeCell ref="I85:J85"/>
    <mergeCell ref="D82:E82"/>
    <mergeCell ref="F82:H82"/>
    <mergeCell ref="I82:J82"/>
    <mergeCell ref="D83:E83"/>
    <mergeCell ref="F83:H83"/>
    <mergeCell ref="I83:J83"/>
    <mergeCell ref="D78:E78"/>
    <mergeCell ref="F78:H78"/>
    <mergeCell ref="I78:J78"/>
    <mergeCell ref="D81:E81"/>
    <mergeCell ref="F81:H81"/>
    <mergeCell ref="I81:J81"/>
    <mergeCell ref="D80:E80"/>
    <mergeCell ref="F79:H79"/>
    <mergeCell ref="F80:H80"/>
    <mergeCell ref="D76:E76"/>
    <mergeCell ref="F76:H76"/>
    <mergeCell ref="I76:J76"/>
    <mergeCell ref="D77:E77"/>
    <mergeCell ref="F77:H77"/>
    <mergeCell ref="I77:J77"/>
    <mergeCell ref="I73:J73"/>
    <mergeCell ref="D74:E74"/>
    <mergeCell ref="F74:H74"/>
    <mergeCell ref="I74:J74"/>
    <mergeCell ref="D71:E71"/>
    <mergeCell ref="F71:H71"/>
    <mergeCell ref="I71:J71"/>
    <mergeCell ref="D72:E72"/>
    <mergeCell ref="F72:H72"/>
    <mergeCell ref="I72:J72"/>
    <mergeCell ref="D69:E69"/>
    <mergeCell ref="F69:H69"/>
    <mergeCell ref="I69:J69"/>
    <mergeCell ref="D70:E70"/>
    <mergeCell ref="F70:H70"/>
    <mergeCell ref="I70:J70"/>
    <mergeCell ref="D66:E66"/>
    <mergeCell ref="F66:H66"/>
    <mergeCell ref="I66:J66"/>
    <mergeCell ref="D67:E67"/>
    <mergeCell ref="F67:H67"/>
    <mergeCell ref="I67:J67"/>
    <mergeCell ref="D64:E64"/>
    <mergeCell ref="F64:H64"/>
    <mergeCell ref="I64:J64"/>
    <mergeCell ref="D65:E65"/>
    <mergeCell ref="F65:H65"/>
    <mergeCell ref="I65:J65"/>
    <mergeCell ref="D62:E62"/>
    <mergeCell ref="F62:H62"/>
    <mergeCell ref="I62:J62"/>
    <mergeCell ref="D63:E63"/>
    <mergeCell ref="F63:H63"/>
    <mergeCell ref="I63:J63"/>
    <mergeCell ref="D60:E60"/>
    <mergeCell ref="F60:H60"/>
    <mergeCell ref="I60:J60"/>
    <mergeCell ref="D61:E61"/>
    <mergeCell ref="F61:H61"/>
    <mergeCell ref="I61:J61"/>
    <mergeCell ref="D58:E58"/>
    <mergeCell ref="F58:H58"/>
    <mergeCell ref="I58:J58"/>
    <mergeCell ref="D59:E59"/>
    <mergeCell ref="F59:H59"/>
    <mergeCell ref="I59:J59"/>
    <mergeCell ref="D55:E55"/>
    <mergeCell ref="F55:H55"/>
    <mergeCell ref="I55:J55"/>
    <mergeCell ref="D56:E56"/>
    <mergeCell ref="F56:H56"/>
    <mergeCell ref="I56:J56"/>
    <mergeCell ref="D53:E53"/>
    <mergeCell ref="F53:H53"/>
    <mergeCell ref="I53:J53"/>
    <mergeCell ref="D54:E54"/>
    <mergeCell ref="F54:H54"/>
    <mergeCell ref="I54:J54"/>
    <mergeCell ref="D52:E52"/>
    <mergeCell ref="F52:H52"/>
    <mergeCell ref="I52:J52"/>
    <mergeCell ref="D50:E50"/>
    <mergeCell ref="D51:E51"/>
    <mergeCell ref="F50:H50"/>
    <mergeCell ref="F51:H51"/>
    <mergeCell ref="D46:E46"/>
    <mergeCell ref="F46:H46"/>
    <mergeCell ref="I46:J46"/>
    <mergeCell ref="D47:E47"/>
    <mergeCell ref="F47:H47"/>
    <mergeCell ref="I47:J47"/>
    <mergeCell ref="I42:J42"/>
    <mergeCell ref="D42:E42"/>
    <mergeCell ref="F42:H42"/>
    <mergeCell ref="D45:E45"/>
    <mergeCell ref="F45:H45"/>
    <mergeCell ref="I45:J45"/>
    <mergeCell ref="D44:E44"/>
    <mergeCell ref="F44:H44"/>
    <mergeCell ref="D43:E43"/>
    <mergeCell ref="I37:J37"/>
    <mergeCell ref="D40:E40"/>
    <mergeCell ref="F40:H40"/>
    <mergeCell ref="I40:J40"/>
    <mergeCell ref="F39:H39"/>
    <mergeCell ref="D41:E41"/>
    <mergeCell ref="F41:H41"/>
    <mergeCell ref="I41:J41"/>
    <mergeCell ref="F38:H38"/>
    <mergeCell ref="I36:J36"/>
    <mergeCell ref="D35:E35"/>
    <mergeCell ref="F35:H35"/>
    <mergeCell ref="D32:E32"/>
    <mergeCell ref="F32:H32"/>
    <mergeCell ref="I32:J32"/>
    <mergeCell ref="D34:E34"/>
    <mergeCell ref="F34:H34"/>
    <mergeCell ref="I34:J34"/>
    <mergeCell ref="I30:J30"/>
    <mergeCell ref="D28:E28"/>
    <mergeCell ref="D31:E31"/>
    <mergeCell ref="F31:H31"/>
    <mergeCell ref="I31:J31"/>
    <mergeCell ref="I28:J28"/>
    <mergeCell ref="D29:E29"/>
    <mergeCell ref="F29:H29"/>
    <mergeCell ref="I29:J29"/>
    <mergeCell ref="D27:E27"/>
    <mergeCell ref="F27:H27"/>
    <mergeCell ref="I27:J27"/>
    <mergeCell ref="D19:E19"/>
    <mergeCell ref="F19:H19"/>
    <mergeCell ref="F22:H22"/>
    <mergeCell ref="D23:E23"/>
    <mergeCell ref="F23:H23"/>
    <mergeCell ref="D24:E24"/>
    <mergeCell ref="F24:H24"/>
    <mergeCell ref="B6:AK6"/>
    <mergeCell ref="F15:H15"/>
    <mergeCell ref="I15:J15"/>
    <mergeCell ref="D16:E16"/>
    <mergeCell ref="F16:H16"/>
    <mergeCell ref="I16:J16"/>
    <mergeCell ref="I8:J8"/>
    <mergeCell ref="D9:E9"/>
    <mergeCell ref="F9:H9"/>
    <mergeCell ref="I9:J9"/>
    <mergeCell ref="B10:J10"/>
    <mergeCell ref="D11:E11"/>
    <mergeCell ref="F11:H11"/>
    <mergeCell ref="I11:J11"/>
    <mergeCell ref="D14:E14"/>
    <mergeCell ref="D17:E17"/>
    <mergeCell ref="F17:H17"/>
    <mergeCell ref="I17:J17"/>
    <mergeCell ref="I12:J12"/>
    <mergeCell ref="I13:J13"/>
    <mergeCell ref="I103:J103"/>
    <mergeCell ref="D104:E104"/>
    <mergeCell ref="F104:H104"/>
    <mergeCell ref="F141:H141"/>
    <mergeCell ref="D103:E103"/>
    <mergeCell ref="I98:J98"/>
    <mergeCell ref="I104:J104"/>
    <mergeCell ref="D108:E108"/>
    <mergeCell ref="F108:H108"/>
    <mergeCell ref="I108:J108"/>
    <mergeCell ref="F97:H97"/>
    <mergeCell ref="D99:E99"/>
    <mergeCell ref="F99:H99"/>
    <mergeCell ref="D98:E98"/>
    <mergeCell ref="F98:H98"/>
    <mergeCell ref="I99:J99"/>
    <mergeCell ref="D68:E68"/>
    <mergeCell ref="F68:H68"/>
    <mergeCell ref="D79:E79"/>
    <mergeCell ref="F28:H28"/>
    <mergeCell ref="D30:E30"/>
    <mergeCell ref="F30:H30"/>
    <mergeCell ref="D36:E36"/>
    <mergeCell ref="F36:H36"/>
    <mergeCell ref="D37:E37"/>
    <mergeCell ref="F37:H37"/>
    <mergeCell ref="A7:I7"/>
    <mergeCell ref="D22:E22"/>
    <mergeCell ref="D33:E33"/>
    <mergeCell ref="F33:H33"/>
    <mergeCell ref="D15:E15"/>
    <mergeCell ref="F20:H20"/>
    <mergeCell ref="F14:H14"/>
    <mergeCell ref="I14:J14"/>
    <mergeCell ref="D8:E8"/>
    <mergeCell ref="F8:H8"/>
    <mergeCell ref="I24:J24"/>
    <mergeCell ref="D25:E25"/>
    <mergeCell ref="F25:H25"/>
    <mergeCell ref="I25:J25"/>
    <mergeCell ref="D26:E26"/>
    <mergeCell ref="F26:H26"/>
    <mergeCell ref="F96:H96"/>
    <mergeCell ref="D105:E105"/>
    <mergeCell ref="F105:H105"/>
    <mergeCell ref="I105:J105"/>
    <mergeCell ref="D106:E106"/>
    <mergeCell ref="F106:H106"/>
    <mergeCell ref="I106:J106"/>
    <mergeCell ref="D97:E97"/>
    <mergeCell ref="F101:H101"/>
    <mergeCell ref="D101:E101"/>
    <mergeCell ref="D159:E159"/>
    <mergeCell ref="F159:H159"/>
    <mergeCell ref="I159:J159"/>
    <mergeCell ref="D160:E160"/>
    <mergeCell ref="F160:H160"/>
    <mergeCell ref="I160:J160"/>
  </mergeCells>
  <printOptions/>
  <pageMargins left="0.5905511811023623" right="0" top="0.1968503937007874" bottom="0.7874015748031497" header="0.5118110236220472" footer="0.5118110236220472"/>
  <pageSetup horizontalDpi="600" verticalDpi="600" orientation="portrait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Danuta Barwicka</dc:creator>
  <cp:keywords/>
  <dc:description/>
  <cp:lastModifiedBy>d_barwicka</cp:lastModifiedBy>
  <cp:lastPrinted>2011-08-08T13:07:04Z</cp:lastPrinted>
  <dcterms:created xsi:type="dcterms:W3CDTF">2011-07-05T07:01:23Z</dcterms:created>
  <dcterms:modified xsi:type="dcterms:W3CDTF">2012-03-10T20:18:12Z</dcterms:modified>
  <cp:category/>
  <cp:version/>
  <cp:contentType/>
  <cp:contentStatus/>
</cp:coreProperties>
</file>