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3"/>
  </bookViews>
  <sheets>
    <sheet name="ZAŁ 11" sheetId="1" r:id="rId1"/>
    <sheet name="Nr 4b" sheetId="2" r:id="rId2"/>
    <sheet name="ZAŁ 14" sheetId="3" r:id="rId3"/>
    <sheet name="ZAŁ 5" sheetId="4" r:id="rId4"/>
    <sheet name="ZAŁ 3a" sheetId="5" r:id="rId5"/>
    <sheet name="ZAŁ 4" sheetId="6" r:id="rId6"/>
    <sheet name="ZAŁ 4a" sheetId="7" r:id="rId7"/>
    <sheet name="ZAŁ 8" sheetId="8" r:id="rId8"/>
    <sheet name="ZAŁ 7" sheetId="9" r:id="rId9"/>
    <sheet name="ZAŁ 3" sheetId="10" r:id="rId10"/>
    <sheet name="ZAŁ 6" sheetId="11" r:id="rId11"/>
    <sheet name="ZAŁ 9" sheetId="12" r:id="rId12"/>
    <sheet name="ZAŁ 10" sheetId="13" r:id="rId13"/>
  </sheets>
  <definedNames>
    <definedName name="_xlnm.Print_Area" localSheetId="2">'ZAŁ 14'!$A$1:$J$17</definedName>
    <definedName name="_xlnm.Print_Titles" localSheetId="12">'ZAŁ 10'!$4:$5</definedName>
    <definedName name="_xlnm.Print_Titles" localSheetId="0">'ZAŁ 11'!$2:$5</definedName>
    <definedName name="_xlnm.Print_Titles" localSheetId="9">'ZAŁ 3'!$3:$9</definedName>
    <definedName name="_xlnm.Print_Titles" localSheetId="3">'ZAŁ 5'!$3:$9</definedName>
    <definedName name="_xlnm.Print_Titles" localSheetId="8">'ZAŁ 7'!$3:$7</definedName>
    <definedName name="_xlnm.Print_Titles" localSheetId="7">'ZAŁ 8'!$4:$8</definedName>
  </definedNames>
  <calcPr fullCalcOnLoad="1"/>
</workbook>
</file>

<file path=xl/sharedStrings.xml><?xml version="1.0" encoding="utf-8"?>
<sst xmlns="http://schemas.openxmlformats.org/spreadsheetml/2006/main" count="798" uniqueCount="352">
  <si>
    <t xml:space="preserve">Działanie: 9.1- Wyrównywanie szans edukacyjnych i zapewnienie wysokiej jakości usług edukacyjnych świadczonych w systemie oświaty                                       Poddziałanie 9.1.1. Zmniejszanie nierówności w stopniu upowszechnienia edukacji przedszkolnej  </t>
  </si>
  <si>
    <t>Planowane wydatki budżetowe na realizację zadań programu w latach 2011 - 20…</t>
  </si>
  <si>
    <t>Działanie: 9.1- Wyrównywanie szans edukacyjnych i zapewnienie wysokiej jakości usług edukacyjnych świadczonych w systemie oświaty,                                    Poddziałanie 9.1.2.Wyrównywanie szans edukacyjnych uczniów z grup o utrudnionym dostępie do edukacji oraz zmniejszanie różnic   w jakości usług edukacyjnych</t>
  </si>
  <si>
    <t xml:space="preserve">Działanie: 7.1- Rozwój i upowszechnianie aktywnej integracji, Poddziałanie 7.1.1.Rozwój i upowszechnianie aktywnej integracji przez osrodki pomocy społecznej </t>
  </si>
  <si>
    <t>2008-2013</t>
  </si>
  <si>
    <t>Projekt: "Warto znać historię- nasze narodowe dziedzictwo"</t>
  </si>
  <si>
    <t>Projekt: "Centrum Kulturalno - Oświatowe i Sportowe w Kierzu Niedźwiedzim"</t>
  </si>
  <si>
    <t>2010-2013</t>
  </si>
  <si>
    <t>Projekt: "Rewitalizacja Gminy Skarżysko Kościelne - Ożywienie przestrzeni wokół obiektów użyteczności publicznej wraz z poprawą bezpieczeństwa, estetyki i funkcjonalnosci centrum Gminy Skarżysko Kościelne"            - Budowa przeszklonego zadaszenia tarasu …                                 -Termomodernizacja budynku SP ....                                           -Budowa sceny koncertowej .....</t>
  </si>
  <si>
    <t>2009-2013</t>
  </si>
  <si>
    <t>Dotacja podmiotowa z budżetu dla Samorządowej Instytucji Kultury -         Biblioteki Gminnej</t>
  </si>
  <si>
    <t>Dotacja celowa na pomoc finansową udzielaną między jednostkami samorządu terytorialnego na dofinansowanie własnych zadań  inwestycyjnych i  zakupów inwestycyjnych "Przebudowa drogi powiatowej nr 0557T Skarżysko Kamienna-Mirzec na odcinku od bocznicy kolejowej do urzędu gminy"</t>
  </si>
  <si>
    <t>Dotacja celowa przekazana dla powiatu na zadania bieżące realizowane na podstawie porozumień (umów) miedzy jednostkami samorządu terytorialnego- dowóz uczniów niepełnosprawnych do Zespołu Placówek Specjalnych dla Niepełnosprawnych Ruchowo w Skarżysku Kamiennej</t>
  </si>
  <si>
    <t>Dotacja podmiotowa  dla SPZOZ na realizację programu "Zapobieganie chorobom zakaźnym- szczepienia ochronne u pacjentów SPZOZ powyżej 65 roku życia przeciw grypie, u dzieci w wieku szkolnym szczepienia przeciwko meningokokom"</t>
  </si>
  <si>
    <t>Dotacja celowa z budżetu na finansowanie lub dofinansowanie zadań - Zapewnienie opieki dla dzieci i młodzieży z terenu gminy poprzez organizację zajęć edukacyjno- wychowawczych- zajęcia wakacyjne w swietlicy wiejskiej dla dzieci….</t>
  </si>
  <si>
    <t>Dotacja celowa z budżetu na finansowanie lub dofinansowanie zadań - Zapewnienie opieki dla dzieci i młodzieży z terenu gminy poprzez organizację zajęć edukacyjno- wychowawczych- zadanie "Uśmiechnięte dzieciaki", zajęcia wakacyjne dla dzieci w świetlicy.</t>
  </si>
  <si>
    <t>Wyłoniona w drodze konkursu- OSP Lipowe Pole</t>
  </si>
  <si>
    <t>Dotacja celowa z budżetu na finansowanie lub dofinansowanie zadań - Zachowanie i promocja dziedzictwa kulturowego i przyrodniczego naszej gminy wraz z prezentacją dorobku- promocja gminy na konkursach i przeglądach folklorystycznych….</t>
  </si>
  <si>
    <t>Dotacja celowa z budżetu na finansowanie lub dofinansowanie zadań - Zachowanie i promocja dziedzictwa kulturowego i przyrodniczego naszej gminy wraz z prezentacją dorobku- wydanie kalendarza oraz folderu i przygotowanie wieczorów poetyckich…</t>
  </si>
  <si>
    <t>Dotacja celowa z budżetu na finansowanie lub dofinansowanie zadań - Zachowanie i promocja dziedzictwa kulturowego i przyrodniczego naszej gminy wraz z prezentacją dorobku - renowacja zabytkowego nagrobku…</t>
  </si>
  <si>
    <t>Dotacja celowa z budżetu na finansowanie lub dofinansowanie zadań - Zapewnienie opieki dla dzieci i młodzieży z terenu gminy poprzez organizację zajęć edukacyjno wychowawczych zajęcia aktywizująco- kondycyjne"ścianka wspinaczkowa"….</t>
  </si>
  <si>
    <t>Dotacja celowa z budżetu na finansowanie lub dofinansowanie zadań - Zapewnienie opieki dla dzieci i młodzieży z terenu gminy poprzez organizację zajęć edukacyjno wychowawczych- zajęcia całoroczne dla dzieci w świetlicy Grzybowa Góra….</t>
  </si>
  <si>
    <t>Dotacja celowa z budżetu na finansowanie lub dofinansowanie zadań - Zapewnienie opieki dla dzieci i młodzieży z terenu gminy poprzez organizację zajęć edukacyjno wychowawczych- zajęcia całoroczne dla dzieci w świetlicy Lipowe Pole…</t>
  </si>
  <si>
    <t>Wyłonione w drodze konkursu - Gminne Zrzeszenie "LZS"</t>
  </si>
  <si>
    <t>Wyłonione w drodze konkursu - Stowarzyszenie Kultury Zespoł Pieśni  Tańca i Rozrywki ROMANO</t>
  </si>
  <si>
    <t>OGÓŁEM ZA 2010 r.</t>
  </si>
  <si>
    <t>Wykonanie tablicy informacyjnej i opisu "Rydno"</t>
  </si>
  <si>
    <t>wydatki na obsługę długu               ( odsetki)</t>
  </si>
  <si>
    <t>Załącznik Nr 6</t>
  </si>
  <si>
    <t>Przebudowa drogi gminnej w miejscowości Majków, ulica Św. Anny (lata 2008-2010)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</si>
  <si>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</si>
  <si>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</si>
  <si>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</si>
  <si>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</si>
  <si>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</si>
  <si>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</si>
  <si>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</si>
  <si>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</si>
  <si>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</si>
  <si>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</si>
  <si>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</si>
  <si>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</si>
  <si>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</si>
  <si>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</si>
  <si>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</si>
  <si>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</si>
  <si>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</si>
  <si>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Załącznik Nr 4a</t>
  </si>
  <si>
    <t>Załącznik Nr 4</t>
  </si>
  <si>
    <t>Budowa oświetlenia ulicznego</t>
  </si>
  <si>
    <t>Załącznik Nr 3a</t>
  </si>
  <si>
    <t>Plan wydatków</t>
  </si>
  <si>
    <t xml:space="preserve">Program:     Program Operacyjny  Kapitał Ludzki </t>
  </si>
  <si>
    <t>GOPS</t>
  </si>
  <si>
    <t>Projekt: "Od marginalizacji do aktywizacji - eliminowanie wykluczenia społecznego w Gminie Skarżysko Kościelne"</t>
  </si>
  <si>
    <t xml:space="preserve">A.      
 </t>
  </si>
  <si>
    <t>B.</t>
  </si>
  <si>
    <t>C.</t>
  </si>
  <si>
    <t>D.</t>
  </si>
  <si>
    <t>Zakupy inwestycyjne     ( komputer wraz z oprogramowaniem,           laptop i inne) do realizacji programu Kapitał Ludzki</t>
  </si>
  <si>
    <t>Nazwa dłużnika                                /wpisać:osoba fizyczna, osoba prawna, jed. nieposiadajaca os. prawnej/</t>
  </si>
  <si>
    <t>Liczba dłużników</t>
  </si>
  <si>
    <t>Kwota należności                   / w złotych/</t>
  </si>
  <si>
    <t>Kwota umorzenia, odroczenia, rozłożenia na raty (w złotych)</t>
  </si>
  <si>
    <t>Termin odroczenia, rozłożenia na raty (ostatnia rata miesiąc/rok)</t>
  </si>
  <si>
    <t>Tytuł powstałej należnosci</t>
  </si>
  <si>
    <t>Należność główna</t>
  </si>
  <si>
    <t>Odsetki i należności uboczne</t>
  </si>
  <si>
    <t>Umorzenie</t>
  </si>
  <si>
    <t>osoba fizyczna</t>
  </si>
  <si>
    <t>woda</t>
  </si>
  <si>
    <t>odpady</t>
  </si>
  <si>
    <t>Odroczenie</t>
  </si>
  <si>
    <t>Rozłożenie na raty</t>
  </si>
  <si>
    <t>Załącznik Nr 14</t>
  </si>
  <si>
    <t>Jednostka otrzymująca dotację</t>
  </si>
  <si>
    <t>Powiat Skarżyski</t>
  </si>
  <si>
    <t xml:space="preserve">Dotacja podmiotowa z budżetu dla jednostek niezaliczanych do sektora finansów publicznych - Stowarzyszenia OSP </t>
  </si>
  <si>
    <t>2011 r.</t>
  </si>
  <si>
    <t>Wyłonione w drodze konkursu - Stowarzyszenie OSP w Grzybowej Górze</t>
  </si>
  <si>
    <t>Wyłonione w drodze konkursu - Stowarzyszenie na Rzecz Rozwoju Wsi Skarżysko Kościelne "GROM"</t>
  </si>
  <si>
    <t>Załącznik Nr 4 b</t>
  </si>
  <si>
    <t>do uchwały Nr XXVI/131/2008</t>
  </si>
  <si>
    <t>Rady Gminy w Skarżysku Kościelnym</t>
  </si>
  <si>
    <t xml:space="preserve">z dnia 30 grudnia 2008 r </t>
  </si>
  <si>
    <t>2011 rok</t>
  </si>
  <si>
    <t xml:space="preserve">Program:  Regionalny Program Operacyjny Województwa Świętokrzyskiego na lata 2007 - 2013 </t>
  </si>
  <si>
    <t>2008-2010</t>
  </si>
  <si>
    <t xml:space="preserve">Priorytet: Oś 3: "Podniesienie jakości systemu komunikacyjnego regionu" </t>
  </si>
  <si>
    <t>Działanie 3.2  "Rozwój systemów lokalnej infrastruktury komunikacyjnej"</t>
  </si>
  <si>
    <t>Projekt: "Przebudowa drogi gminnej w miejscowości Skarżysko Kościelne - ulica Polna i dojazd do ulicy Południowej"</t>
  </si>
  <si>
    <t xml:space="preserve">Program:   Program Rozwoju Obszarów Wiejskich na lata 2007 - 2013 </t>
  </si>
  <si>
    <t xml:space="preserve">Priorytet </t>
  </si>
  <si>
    <t xml:space="preserve">Działanie:Odnowa i Rozwój Wsi 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</si>
  <si>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</si>
  <si>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</si>
  <si>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</si>
  <si>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 xml:space="preserve">Program:   Moje Boisko - Orlik 2012 </t>
  </si>
  <si>
    <t>2009-2010</t>
  </si>
  <si>
    <t xml:space="preserve">Projekt: Budowa gminnego boiska sportowego </t>
  </si>
  <si>
    <t>Centrum Kulturalno-Oświatowe i Sportowe w Kierzu Niedźwiedzim (lata 2007-2010)</t>
  </si>
  <si>
    <t>Dochody i wydatki związane z realizacją zadań realizowanych wspólniez innymi jednostkami samorządu terytorialnego</t>
  </si>
  <si>
    <t>Dochody i wydatki związane z pomocą rzeczową lub finansową realizowaną na podstawie porozumień między jst</t>
  </si>
  <si>
    <t>Przebudowa dróg gminnych w miejscowości Skarżysko Kościelne- ulica Polna i dojazd do ulicy Południowej (lata 2008-2010)</t>
  </si>
  <si>
    <t>11.</t>
  </si>
  <si>
    <t>12.</t>
  </si>
  <si>
    <t>13.</t>
  </si>
  <si>
    <t xml:space="preserve">A.       </t>
  </si>
  <si>
    <t>Zespół Szkół Publicznych w Skarżysku Kościelnym</t>
  </si>
  <si>
    <t>Priorytet IX: - Rozwój wykształecenia i kompetencji w regionach</t>
  </si>
  <si>
    <t>Projekt: "Bądź aktywny - możesz wygrać"</t>
  </si>
  <si>
    <t>2009-2011</t>
  </si>
  <si>
    <t xml:space="preserve">Program: Program Rozwoju Obszarów Wiejskich na lata 2007 - 2013 </t>
  </si>
  <si>
    <t xml:space="preserve">Priorytet: </t>
  </si>
  <si>
    <t xml:space="preserve">Działanie </t>
  </si>
  <si>
    <t>2009-2012</t>
  </si>
  <si>
    <t>2007-2010</t>
  </si>
  <si>
    <t xml:space="preserve">Program: Regionalny Program Operacyjny Województwa Świętokrzyskiego na lata 2007 - 2013 </t>
  </si>
  <si>
    <t>Projekt: "Rewitalizacja Gminy Skarżysko Kościelne - Bezpieczeństwo i funkcjonalność centrum Gminy Skarżysko Kościelne - etap II"</t>
  </si>
  <si>
    <t xml:space="preserve">Priorytet V: Wzrost jakości infrastruktury społecznej oraz inwestycje w dzedzictwo kulturowe, turystykę i sport </t>
  </si>
  <si>
    <t>Priorytet VII: - Promocja integracji społecznej</t>
  </si>
  <si>
    <t>Wykonanie w 2010r</t>
  </si>
  <si>
    <t>2012 rok</t>
  </si>
  <si>
    <t>Planowane wydatki budżetowe na realizację zadań programu w latach 2011 - 20……</t>
  </si>
  <si>
    <t>Projekt: "Przebudowa drogi gminnej w miejscowości Majków, ulica św. Anny"</t>
  </si>
  <si>
    <t xml:space="preserve">Priorytet: Oś 2: "Wsparcie innowacyjności, budowa społeczeństwa informacyjnego oraz wzrost potencjału inwestycyjnego regionu" </t>
  </si>
  <si>
    <t>Działanie 2.2  "budowa infrastruktury społeczeństwa informacyjnego"</t>
  </si>
  <si>
    <t>Projekt: "e-świętokrzyskie Rozbudowa Infrastruktury Informatycznej JST"</t>
  </si>
  <si>
    <t>Działanie Odnowa i Rozwój Wsi</t>
  </si>
  <si>
    <t>Dochody ogółem</t>
  </si>
  <si>
    <t>Inwestycje i zakupy inwestycyjne</t>
  </si>
  <si>
    <t xml:space="preserve">               w tym:</t>
  </si>
  <si>
    <t xml:space="preserve">                                                           z tego:</t>
  </si>
  <si>
    <t>na programy finansowane z udziałem środków, o których mowa w art..5 st.1 pkt 2 i 3</t>
  </si>
  <si>
    <t>zakup i objęcie akcji udziałów oraz wniesienie wkładów do spółek prawa handlowego</t>
  </si>
  <si>
    <t>wynagrodzenia i składki do nich naliczane</t>
  </si>
  <si>
    <t>dotacje na adania bierzące</t>
  </si>
  <si>
    <t>wydatki jednostek budżetowych</t>
  </si>
  <si>
    <t>Jednostka budżetowa realizująca zadanie</t>
  </si>
  <si>
    <t>Grupa wydatków</t>
  </si>
  <si>
    <t>Sołectwo: Majków</t>
  </si>
  <si>
    <t>Wykonanie i zamontowanie tablic informacyjnych</t>
  </si>
  <si>
    <t>bieżące</t>
  </si>
  <si>
    <t>Zakup i montaż koszy na śmieci</t>
  </si>
  <si>
    <t>Szkoła Podstawowa Majków</t>
  </si>
  <si>
    <t>Wykonanie i montaż tablicy z opisem miejscowości</t>
  </si>
  <si>
    <t>Razem</t>
  </si>
  <si>
    <t>Sołectwo: Skarżysko Kościelne</t>
  </si>
  <si>
    <t>Przygotowanie terenu pod boisko sportowe</t>
  </si>
  <si>
    <t xml:space="preserve">Zagospodarowanie terenu wokół sadzawki </t>
  </si>
  <si>
    <t>Sołectwo: Lipowe Pole Skarbowe</t>
  </si>
  <si>
    <t>Utrzymanie terenów zielonych w sołectwie- zakup wykaszarki i kosiarki</t>
  </si>
  <si>
    <t xml:space="preserve">Zakup sprzętu sportowego na plac szkolny( piłki, zestaw do ćwiczeń, tor przeszkód dla młodzieży - wykonanie) </t>
  </si>
  <si>
    <t>Szkoła Podstawowa w Lipowym Polu</t>
  </si>
  <si>
    <t xml:space="preserve">Zakup sprzętu sportowego na plac szkolny- transport i montaż stołu pingpongowego betonowego </t>
  </si>
  <si>
    <t>majątkowe</t>
  </si>
  <si>
    <t>Sołectwo: Lipowe Pole Plebańskie</t>
  </si>
  <si>
    <t>Utrzymanie terenów zielonych w sołectwie- zakup  kosiarki, łopat itp..</t>
  </si>
  <si>
    <t>Zakup sprzętu sportowego bilard z wyposażeniem</t>
  </si>
  <si>
    <t>Sołectwo: Grzybowa Góra</t>
  </si>
  <si>
    <t>Zakup narzędzi do prac w sołectwie</t>
  </si>
  <si>
    <t>Zakup elementów placu zabaw na plac szkolny</t>
  </si>
  <si>
    <t>Szkoła Podstawowa w Grzybowej Górze</t>
  </si>
  <si>
    <t>Zakup obuwia dla zespołu "Grzybowianki"</t>
  </si>
  <si>
    <t>Sołectwo: Michałów</t>
  </si>
  <si>
    <t xml:space="preserve">Tablice informacyjne, wykonanie  i montaż </t>
  </si>
  <si>
    <t>Sołectwo: Kierz Niedźwiedzi</t>
  </si>
  <si>
    <t>Wykonanie parkingu przy cmentarzu-  zagospodarowanie terenu wokół parkingu</t>
  </si>
  <si>
    <t>Sołectwo: Świerczek</t>
  </si>
  <si>
    <t>Wyposażenie placu zabaw (zjeżdżalna, huśtawki, stół pingpongowy)</t>
  </si>
  <si>
    <t>Zakup stolików i krzeseł na świetlicę</t>
  </si>
  <si>
    <t>wydatki związane z realizacją ich statutowych zadań</t>
  </si>
  <si>
    <t>dotacje na zadania bieżace</t>
  </si>
  <si>
    <t>wydatki na programy finansowane z udziałem środków, o których mowa w art..5 ust.1 pkt. 2 i 3</t>
  </si>
  <si>
    <t>obsługa długu</t>
  </si>
  <si>
    <t>wydatki majątkowe</t>
  </si>
  <si>
    <t>na programy finansowane z udziałem środków, o których mowa w art..5 ust. 1 pkt 2 i 3</t>
  </si>
  <si>
    <t>Zakup i objęcie akcji udziałów oraz wniesienie wkładów do spółek rawa handloego</t>
  </si>
  <si>
    <t xml:space="preserve">OGÓŁEM </t>
  </si>
  <si>
    <t>Kwota planu</t>
  </si>
  <si>
    <t>Doposażenie świetlicy działającej przy OSP- zakup krzeseł, ławek, kostki i mat.budowlanych</t>
  </si>
  <si>
    <t>Kwota planu 2010r.</t>
  </si>
  <si>
    <t>Plan roku budżetowego 2010(8+9+10)</t>
  </si>
  <si>
    <t xml:space="preserve">Projekt: "Budowa sieci kanalizacji sanitarnej z przykanalikami do granic nieruchomości wraz z przepompowniami ścieków i zasilaniem elektrycznym przepompowni w miejscowości Michałów" </t>
  </si>
  <si>
    <t xml:space="preserve">Priorytet VI: "Wzmocnienie ośrodków miejskich i rewitalizacja małych miast" </t>
  </si>
  <si>
    <t xml:space="preserve">Działanie 5.3. Inwestycje w sferę dziedzictwa kulturowego, turystyki i sportu  </t>
  </si>
  <si>
    <t>I. Dotacje dla jednostek sektora finansów publicznych</t>
  </si>
  <si>
    <t>II. Dotacje dla jednostek spoza sektora finansów publicznych</t>
  </si>
  <si>
    <t>Przebudowa drogi gminnej w miejscowości Majków, ul. Dębowa Nr 379010T na długości 616 m (lata 2010-2011)</t>
  </si>
  <si>
    <t>Budowa kompleksu sportowo-rekreacyjnego oraz placu zabaw dla dzieci młodszych na placu przedszkolnym w Grzybowej Górze (lata 2010-2013</t>
  </si>
  <si>
    <t>Budowa kompleksu sportowo-rekreacyjnego oraz placu zabaw dla dzieci młodszych na placu przedszkolnym wraz z zapleczem w miejscowości Lipowe Pole(2010-2013)</t>
  </si>
  <si>
    <t>Zadania inwestycyjne roczne w 2010 r.</t>
  </si>
  <si>
    <t>Ogółem za  2010 rok</t>
  </si>
  <si>
    <t>Wykonanie klimatyzacji w 4 pokojach Urzędu Gminy</t>
  </si>
  <si>
    <t>Zagospodarowanie placu wokół budynku Urzędu Gminy</t>
  </si>
  <si>
    <t>Przychody i rozchody budżetu za 2010 rok</t>
  </si>
  <si>
    <t>Dochody i wydatki związane z realizacją zadań z zakresu administracji rzadowej i innych zadań zleconych odrębnymi ustawami za  2010 r.</t>
  </si>
  <si>
    <t>Wydatki na programy i projekty realizowane ze środków pochodzących z budżetu Unii Europejskiej oraz innych źródeł zagranicznych, niepodlegających zwrotowi za 2010 rok</t>
  </si>
  <si>
    <t>Wydatki bieżące na programy i projekty realizowane ze środków pochodzących z budżetu Unii Europejskiej oraz innych źródeł zagranicznych, niepodlegających zwrotowi za  2010 rok</t>
  </si>
  <si>
    <t>Wydatki majątkowe na programy i projekty realizowane ze środków pochodzących z budżetu Unii Europejskiej oraz innych źródeł zagranicznych, niepodlegających zwrotowi za  2010 rok</t>
  </si>
  <si>
    <t>Dochody i wydatki związane z realizacją zadań realizowanych na podstawie porozumień (umów) między jednostkami samorządu terytorialnego za  2010 r.</t>
  </si>
  <si>
    <t>Projekt:"Budowa kompleksu sportowo rekreacyjnego oraz placu zabaw dla dzieci młodszych na placu przedszkolnym  wraz z zapleczem w miejscowości Lipowe Pole"</t>
  </si>
  <si>
    <t>Projekt: "Baśniowy świat"</t>
  </si>
  <si>
    <t>Program:     Program Rozwoju Obszarów Wiejskich</t>
  </si>
  <si>
    <t>Urzad Gminy</t>
  </si>
  <si>
    <t xml:space="preserve">Działanie: 413- "Wdrażanie lokalnych strategii rozwoju" </t>
  </si>
  <si>
    <t>Projekt: Festyn rodzinny "Dożynkowe wieńcowanie"</t>
  </si>
  <si>
    <t>Dotacje podmiotowe w  2010 r.</t>
  </si>
  <si>
    <t>Ogółem za 2010 rok</t>
  </si>
  <si>
    <t>Zadania jednostek pomocniczych w ramach funduszu sołeckiego w 2010 rok</t>
  </si>
  <si>
    <t>Wyłoniona w drodze konkursu-Stowarzyszenie "Nasza Gmina"</t>
  </si>
  <si>
    <t xml:space="preserve">Dotacja celowa z budżetu na finansowanie lub dofinansowanie zadań -Sport dla wszystkich- propagowanie zdrowego stylu życia i aktywnego spędzania wolnego czasu, zajęcia i szkolenia, organizacja imprez, zawodów, turniejów sportowych i rekreacyjnych o zasięgu gminnym wraz z wyjazdami na turnieje i zawody sportowe- udział w zawodach, zakup strojów, sprzętu, nagród... </t>
  </si>
  <si>
    <t>Dotacja celowa z budżetu na finansowanie lub dofinansowanie zadań -Sport dla wszystkich- propagowanie zdrowego stylu życia i aktywnego spędzania wolnego czasu, zajęcia i szkolenia, organizacja imprez, zawodów, turniejów sportowych i rekreacyjnych o zasięgu gminnym wraz z wyjazdami na turnieje i zawody sportowe - dawne gry i zabawy sportowe......</t>
  </si>
  <si>
    <t>Dotacja celowa z budżetu na finansowanie lub dofinansowanie zadań -Sport dla wszystkich- propagowanie zdrowego stylu życia i aktywnego spędzania wolnego czasu, zajęcia i szkolenia, organizacja imprez, zawodów, turniejów sportowych i rekreacyjnych o zasięgu gminnym wraz z wyjazdami na turnieje i zawody sportowe - "Igrzyska sportowe" - festyn rodzinny</t>
  </si>
  <si>
    <t>14.</t>
  </si>
  <si>
    <t>Wyłonione w drodze konkursu Stowarzyszenie na Rzecz Odnowy Zabytków Parafii Św. Trójcy</t>
  </si>
  <si>
    <t>Parafia Rzymsko-Katolicka p.w.Świętej Trójcy w Skarżysku Kościelnym</t>
  </si>
  <si>
    <t>Dotacja celowa z budżetu na finansowanie lub dofinansowanie zadań - Zachowanie i promocja dziedzictwa kulturowego i przyrodniczego naszej gminy wraz z prezentacją dorobku- przegląd "Cudze chwalicie swego nie znacie"</t>
  </si>
  <si>
    <t>Wyłonione w drodze konkursu- Stowarzyszenie Kultury Zespół Pieśni Tańca i Rozrywki ROMANO</t>
  </si>
  <si>
    <t>Dotacja celowa z budżetu na finansowanie lub dofinansowanie prac remontowych i konserwatorskich obiektów zabytkowych przekazane jednostkom niezaliczanym do sektora finansów publicznych - na dofinansowanie prac konserwatorskich ołtarza głównego</t>
  </si>
  <si>
    <t>plan roku budżetowego 2010 (10+11+12+13)</t>
  </si>
  <si>
    <t>świadczenia na rzecz osób fizycznych</t>
  </si>
  <si>
    <t>wypłaty z tytułu poręczeń i gwarancji</t>
  </si>
  <si>
    <t>inwestycje i zakupy inwestycyjne</t>
  </si>
  <si>
    <t>Limity wydatków na wieloletnie programy inwestycyjne w latach 2010 - 2012</t>
  </si>
  <si>
    <t>2012 r.</t>
  </si>
  <si>
    <t>wydatki do poniesienia po 2012 roku</t>
  </si>
  <si>
    <t>wydatki poniesione do 31.12.2009 r.</t>
  </si>
  <si>
    <t>Rozbudowa drogi gminnej w miejscowości Skarżysko Kościelne, ul. Olszynki (2009-2012)</t>
  </si>
  <si>
    <t xml:space="preserve">A.    
B.
C.
D. </t>
  </si>
  <si>
    <t>"e-świętokrzyskie Rozbudowa Infrastruktury Informatycznej JST" (lata 2009-2012)</t>
  </si>
  <si>
    <t>Budowa parkingu przy cmentarzu na drodze gminnej w miejscowości Kierz Niedźwiedzi</t>
  </si>
  <si>
    <t>Wykonanie zasilania awaryjnego budynku Urzędu Gminy</t>
  </si>
  <si>
    <t>Zakup sprzętu sportowego- bilard z wyposażeniem</t>
  </si>
  <si>
    <t>Zakup sprzętu sportowego na plac szkolny- transport i montaż stołu pingpongowego betonowego</t>
  </si>
  <si>
    <t>Szkoła Podstawowa Lipowe Pole</t>
  </si>
  <si>
    <t>Wydatki poniesione do 31.12.2009 r.</t>
  </si>
  <si>
    <t>po 2012 roku</t>
  </si>
  <si>
    <t>Wydatki w roku budżetowym 2010</t>
  </si>
  <si>
    <t>wydatki poniesione do 31.12.2009r.</t>
  </si>
  <si>
    <t>plan roku budżetowego 2010 (8+9+10+11)</t>
  </si>
  <si>
    <t>Limity wydatków na wniesienie wkładów do spółek prawa handlowego w latach 2010 - 2012</t>
  </si>
  <si>
    <t>Wydatki na wniesienie wkładów do MPWiK Sp. z o.o. w Skarżysku-Kamiennej na realizację zadania " Budowa i modernizacja kanalizacji sanitarnej w Skarżysku-Kamiennej i Skarżysku Kościelnym" (2010-2012)</t>
  </si>
  <si>
    <t>§ 941 do 944</t>
  </si>
  <si>
    <t>Inne papiery wartościowe (obligacje komunalne)</t>
  </si>
  <si>
    <t>Wykup papierów wartościowych (obligacji komunalnych)</t>
  </si>
  <si>
    <t xml:space="preserve">Rozchody z tytułu innych rozliczeń </t>
  </si>
  <si>
    <t>Kwota dotacji</t>
  </si>
  <si>
    <t>Dotacja celowa na pomoc finansową udzielaną między jednostkami samorządu terytorialnego na dofinansowanie własnych zadań  inwestycyjnych i  zakupów inwestycyjnych -"Przebudowa drogi powiatowej nr 0576T Skarżysko-Majków-Parszów na odcinku od km 0+000 do km 1:700"</t>
  </si>
  <si>
    <t>Dotacja celowa na pomoc finansową udzielaną między jednostkami samorządu terytorialnego na dofinansowanie własnych zadań  inwestycyjnych i  zakupów inwestycyjnych "Projekt budowa chodnika  w ciągu drogi powiatowej nr 0576T Skarżysko-Majków-Parszów"</t>
  </si>
  <si>
    <t>SPZOZ</t>
  </si>
  <si>
    <t>Wyłonione w drodze konkursu - Stowatrzyszenie "Nasza Gmina"</t>
  </si>
  <si>
    <t>Wyłonione w drodze konkursu - Stowarzyszenie OSP Lipowe Pole</t>
  </si>
  <si>
    <t>Dotacja celowa z budżetu na finansowanie lub dofinansowanie zadań -Sport dla wszystkich- propagowanie zdrowego stylu życia i aktywnego spędzania wolnego czasu, zajęcia i szkolenia, organizacja imprez, zawodów, turniejów sportowych i rekreacyjnych o zasięgu gminnym wraz z wyjazdami na turnieje i zawody sportowe</t>
  </si>
  <si>
    <t>Wyłonione w drodze konkursu - Stowarzyszenie na Rzecz Odbdowy Zabytków Parafii Św. Trójcy</t>
  </si>
  <si>
    <t>Projekt: "Nad Żarnówką"- Gmina Skarżysko Kościelne: "Budowa i przystosowanie infrastruktury na potrzeby agroturystyki w Majkowie i Michałowie gm. Skarżysko Kościelne pow. Skarżyski"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</si>
  <si>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</si>
  <si>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</si>
  <si>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</si>
  <si>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</si>
  <si>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</si>
  <si>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</si>
  <si>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</si>
  <si>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</si>
  <si>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</si>
  <si>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</si>
  <si>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</si>
  <si>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</si>
  <si>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</si>
  <si>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</si>
  <si>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</si>
  <si>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</si>
  <si>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</si>
  <si>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</si>
  <si>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</si>
  <si>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</si>
  <si>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</si>
  <si>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</si>
  <si>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</si>
  <si>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</si>
  <si>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</si>
  <si>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</si>
  <si>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</si>
  <si>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Wydatki bieżące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</si>
  <si>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</si>
  <si>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</si>
  <si>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</si>
  <si>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</si>
  <si>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</si>
  <si>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</si>
  <si>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</si>
  <si>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</si>
  <si>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</si>
  <si>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</si>
  <si>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</si>
  <si>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</si>
  <si>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</si>
  <si>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</si>
  <si>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</si>
  <si>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</si>
  <si>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</si>
  <si>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</si>
  <si>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</si>
  <si>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</si>
  <si>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</si>
  <si>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</si>
  <si>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</si>
  <si>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</si>
  <si>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</si>
  <si>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</si>
  <si>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</si>
  <si>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</si>
  <si>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</si>
  <si>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</si>
  <si>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</si>
  <si>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</si>
  <si>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</si>
  <si>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</si>
  <si>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10.</t>
  </si>
  <si>
    <t>Inne źródła (wolne środki)</t>
  </si>
  <si>
    <t>Nazwa zadania inwestycyjnego</t>
  </si>
  <si>
    <t>Urząd Gminy</t>
  </si>
  <si>
    <t xml:space="preserve"> </t>
  </si>
  <si>
    <t>Plan</t>
  </si>
  <si>
    <t xml:space="preserve">Wykonanie </t>
  </si>
  <si>
    <t>%</t>
  </si>
  <si>
    <t>Wykonanie</t>
  </si>
  <si>
    <t>Wydatki ogółem</t>
  </si>
  <si>
    <t>Dotacje ogółem</t>
  </si>
  <si>
    <t xml:space="preserve">Wykonanie dotacji </t>
  </si>
  <si>
    <t>Plan dotacji</t>
  </si>
  <si>
    <t>Wykonanie dotacji</t>
  </si>
  <si>
    <t>`</t>
  </si>
  <si>
    <t>Załącznik Nr 7</t>
  </si>
  <si>
    <t>Wykonanie w roku  budżetowym</t>
  </si>
  <si>
    <t>Wykonanie w roku budżetowym</t>
  </si>
  <si>
    <t>wydatki z tytułu poręczeń i gwarancji</t>
  </si>
  <si>
    <t>Załącznik Nr 5</t>
  </si>
  <si>
    <t>Załącznik Nr 3</t>
  </si>
  <si>
    <t>Załącznik Nr 8</t>
  </si>
  <si>
    <t>Załącznik Nr 10</t>
  </si>
  <si>
    <t>Rewitalizacja Gminy Skarżysko Kościelne- projekt pn. "Ożywienie przestrzeni wokół obiektów użyteczności publicznej wraz z poprawą bezpieczeństwa estetyki i funcjonalności centrum Gminy Skarżysko Kościelne"                                          - Budowa przeszklonego zadaszenia tarasu....                          - Termomodernizacja budynku SP ....                                           - Budowa sceny koncertowej ....                                                 (lata 2008 - 2010)</t>
  </si>
  <si>
    <t>"Budowa sieci kanalizacji sanitarnej z przykanalikami do granic nieruchomości wraz z przepompowniami ścieków i zasilaniem elektrycznym przepompowni w miejscowości Michałów (lata 2009-2012)</t>
  </si>
  <si>
    <t>Opracowanie dokumentacji projektowo-kosztorysowej dla zadania pn."Budowa sieci kanalizacji sanitarnej z przykanalikami do granic nieruchomości wraz z przepompowniami ścieków i zasilaniem elektrycznym przepompowni oraz budowa odcinka łączącego sieć wodociągową w miejscowości Kierz Niedzwiedźi (lata 2010-2010</t>
  </si>
  <si>
    <t>Rewitalizacja Gminy Skarżysko Kościelne - projekt pn." Bezpieczeństwo i funkcjonalność centrum gminy Skarżysko Kościelne - etap II" (lata 2009-2013)</t>
  </si>
  <si>
    <t>Nad Żarnówka - Gmina Skarżysko Kościelne "Budowa i przystosowanie infrastruktury na potrzeby agroturystyki w Majkowie i Michałowie gm. Skarżysko Kościelne pow. Skarżyski" (lata 2009 - 2012)</t>
  </si>
  <si>
    <t>Planowane wydatki budżetowe na realizację zadań programu w latach 2011 - …..</t>
  </si>
  <si>
    <t>po 2012</t>
  </si>
  <si>
    <t>2010-2012</t>
  </si>
  <si>
    <r>
      <t xml:space="preserve">   </t>
    </r>
    <r>
      <rPr>
        <b/>
        <sz val="12"/>
        <rFont val="Arial CE"/>
        <family val="0"/>
      </rPr>
      <t>Dotacje celowe w 2010 r.</t>
    </r>
  </si>
  <si>
    <t>Informacja za  2010 rok</t>
  </si>
  <si>
    <r>
      <t xml:space="preserve"> o podjętych decyzjach umorzenia należności oraz udzielonych ulgach na podstawie uchwały Rady Gminy w Skarżysku Kościelnym </t>
    </r>
    <r>
      <rPr>
        <b/>
        <sz val="11"/>
        <rFont val="Times New Roman"/>
        <family val="1"/>
      </rPr>
      <t>z dnia 22 kwietnia 2010 roku</t>
    </r>
    <r>
      <rPr>
        <b/>
        <sz val="11"/>
        <rFont val="Times New Roman"/>
        <family val="1"/>
      </rPr>
      <t xml:space="preserve">  w sprawie szczegółowych zasad i trybu udzielania ulg należności pieniężnych mających charakter cywilnoprawny przypadających Gminie Skarżysko Kościelne i jej jednostek podległych wg stanu na dzień</t>
    </r>
    <r>
      <rPr>
        <b/>
        <sz val="11"/>
        <rFont val="Times New Roman"/>
        <family val="1"/>
      </rPr>
      <t xml:space="preserve"> 31.12.2010 r.. Pomiot dokonujący lub udzielający ulg - Wójt Gminy Skarżysko Kościelne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</si>
</sst>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  <numFmt numFmtId="178" formatCode="[$-415]d\ mmmm\ yyyy"/>
    <numFmt numFmtId="179" formatCode="yyyy/mm/dd;@"/>
  </numFmts>
  <fonts count="7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color indexed="8"/>
      <name val="Arial CE"/>
      <family val="2"/>
    </font>
    <font>
      <b/>
      <sz val="12"/>
      <name val="Times New Roman CE"/>
      <family val="0"/>
    </font>
    <font>
      <b/>
      <sz val="4.5"/>
      <name val="Times New Roman"/>
      <family val="1"/>
    </font>
    <font>
      <sz val="4.5"/>
      <name val="Arial"/>
      <family val="0"/>
    </font>
    <font>
      <sz val="4.5"/>
      <name val="Arial CE"/>
      <family val="0"/>
    </font>
    <font>
      <sz val="4.5"/>
      <name val="Times New Roman"/>
      <family val="1"/>
    </font>
    <font>
      <sz val="4.5"/>
      <color indexed="10"/>
      <name val="Times New Roman"/>
      <family val="1"/>
    </font>
    <font>
      <b/>
      <sz val="4"/>
      <name val="Times New Roman"/>
      <family val="1"/>
    </font>
    <font>
      <sz val="4"/>
      <name val="Arial CE"/>
      <family val="0"/>
    </font>
    <font>
      <sz val="4"/>
      <name val="Times New Roman"/>
      <family val="1"/>
    </font>
    <font>
      <sz val="4"/>
      <name val="Arial"/>
      <family val="2"/>
    </font>
    <font>
      <sz val="4"/>
      <color indexed="10"/>
      <name val="Times New Roman"/>
      <family val="1"/>
    </font>
    <font>
      <b/>
      <sz val="4"/>
      <name val="Arial CE"/>
      <family val="0"/>
    </font>
    <font>
      <b/>
      <sz val="12"/>
      <name val="Times New Roman"/>
      <family val="1"/>
    </font>
    <font>
      <b/>
      <sz val="10"/>
      <name val="Czcionka tekstu podstawowego"/>
      <family val="0"/>
    </font>
    <font>
      <b/>
      <sz val="9"/>
      <name val="Times New Roman"/>
      <family val="1"/>
    </font>
    <font>
      <b/>
      <sz val="12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9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69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19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18" fillId="0" borderId="14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center" wrapText="1"/>
    </xf>
    <xf numFmtId="3" fontId="40" fillId="0" borderId="0" xfId="0" applyNumberFormat="1" applyFont="1" applyAlignment="1">
      <alignment horizontal="center" wrapText="1"/>
    </xf>
    <xf numFmtId="3" fontId="40" fillId="0" borderId="0" xfId="0" applyNumberFormat="1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 quotePrefix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 quotePrefix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39" fillId="0" borderId="15" xfId="0" applyFont="1" applyBorder="1" applyAlignment="1" quotePrefix="1">
      <alignment/>
    </xf>
    <xf numFmtId="0" fontId="39" fillId="0" borderId="15" xfId="0" applyFont="1" applyBorder="1" applyAlignment="1" quotePrefix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7" fillId="0" borderId="16" xfId="0" applyNumberFormat="1" applyFont="1" applyFill="1" applyBorder="1" applyAlignment="1">
      <alignment vertical="center" wrapText="1"/>
    </xf>
    <xf numFmtId="4" fontId="19" fillId="0" borderId="15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4" fontId="19" fillId="0" borderId="19" xfId="0" applyNumberFormat="1" applyFont="1" applyFill="1" applyBorder="1" applyAlignment="1">
      <alignment wrapText="1"/>
    </xf>
    <xf numFmtId="0" fontId="42" fillId="0" borderId="15" xfId="0" applyFont="1" applyBorder="1" applyAlignment="1">
      <alignment/>
    </xf>
    <xf numFmtId="4" fontId="42" fillId="0" borderId="15" xfId="0" applyNumberFormat="1" applyFont="1" applyBorder="1" applyAlignment="1">
      <alignment/>
    </xf>
    <xf numFmtId="4" fontId="20" fillId="0" borderId="15" xfId="0" applyNumberFormat="1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16" xfId="0" applyFont="1" applyBorder="1" applyAlignment="1">
      <alignment/>
    </xf>
    <xf numFmtId="0" fontId="43" fillId="0" borderId="16" xfId="0" applyFont="1" applyBorder="1" applyAlignment="1" quotePrefix="1">
      <alignment wrapText="1"/>
    </xf>
    <xf numFmtId="4" fontId="42" fillId="0" borderId="16" xfId="0" applyNumberFormat="1" applyFont="1" applyBorder="1" applyAlignment="1">
      <alignment/>
    </xf>
    <xf numFmtId="4" fontId="20" fillId="0" borderId="16" xfId="0" applyNumberFormat="1" applyFont="1" applyFill="1" applyBorder="1" applyAlignment="1">
      <alignment wrapText="1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 quotePrefix="1">
      <alignment/>
    </xf>
    <xf numFmtId="0" fontId="42" fillId="0" borderId="16" xfId="0" applyFont="1" applyBorder="1" applyAlignment="1" quotePrefix="1">
      <alignment/>
    </xf>
    <xf numFmtId="4" fontId="42" fillId="0" borderId="17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0" fontId="44" fillId="0" borderId="0" xfId="0" applyFont="1" applyAlignment="1">
      <alignment vertical="top"/>
    </xf>
    <xf numFmtId="0" fontId="0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46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5" xfId="0" applyBorder="1" applyAlignment="1">
      <alignment vertical="top" wrapText="1"/>
    </xf>
    <xf numFmtId="0" fontId="46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23" xfId="0" applyFont="1" applyBorder="1" applyAlignment="1">
      <alignment/>
    </xf>
    <xf numFmtId="0" fontId="46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16" xfId="0" applyBorder="1" applyAlignment="1">
      <alignment vertical="top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40" fillId="0" borderId="19" xfId="0" applyNumberFormat="1" applyFont="1" applyBorder="1" applyAlignment="1">
      <alignment/>
    </xf>
    <xf numFmtId="4" fontId="40" fillId="0" borderId="25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4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 horizontal="center" wrapText="1"/>
    </xf>
    <xf numFmtId="4" fontId="50" fillId="0" borderId="0" xfId="0" applyNumberFormat="1" applyFont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wrapText="1"/>
    </xf>
    <xf numFmtId="4" fontId="51" fillId="0" borderId="14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wrapText="1"/>
    </xf>
    <xf numFmtId="0" fontId="50" fillId="0" borderId="15" xfId="0" applyFont="1" applyBorder="1" applyAlignment="1" quotePrefix="1">
      <alignment/>
    </xf>
    <xf numFmtId="4" fontId="50" fillId="0" borderId="15" xfId="0" applyNumberFormat="1" applyFont="1" applyBorder="1" applyAlignment="1">
      <alignment/>
    </xf>
    <xf numFmtId="0" fontId="50" fillId="0" borderId="15" xfId="0" applyFont="1" applyBorder="1" applyAlignment="1" quotePrefix="1">
      <alignment wrapText="1"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wrapText="1"/>
    </xf>
    <xf numFmtId="4" fontId="51" fillId="0" borderId="15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5" xfId="0" applyFont="1" applyBorder="1" applyAlignment="1" quotePrefix="1">
      <alignment wrapText="1"/>
    </xf>
    <xf numFmtId="0" fontId="51" fillId="0" borderId="16" xfId="0" applyFont="1" applyBorder="1" applyAlignment="1">
      <alignment/>
    </xf>
    <xf numFmtId="0" fontId="51" fillId="0" borderId="16" xfId="0" applyFont="1" applyBorder="1" applyAlignment="1" quotePrefix="1">
      <alignment wrapText="1"/>
    </xf>
    <xf numFmtId="0" fontId="51" fillId="0" borderId="16" xfId="0" applyFont="1" applyBorder="1" applyAlignment="1">
      <alignment wrapText="1"/>
    </xf>
    <xf numFmtId="4" fontId="51" fillId="0" borderId="16" xfId="0" applyNumberFormat="1" applyFont="1" applyBorder="1" applyAlignment="1">
      <alignment/>
    </xf>
    <xf numFmtId="4" fontId="19" fillId="0" borderId="16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2" fillId="0" borderId="14" xfId="0" applyNumberFormat="1" applyFont="1" applyBorder="1" applyAlignment="1">
      <alignment/>
    </xf>
    <xf numFmtId="169" fontId="50" fillId="0" borderId="14" xfId="0" applyNumberFormat="1" applyFont="1" applyBorder="1" applyAlignment="1">
      <alignment/>
    </xf>
    <xf numFmtId="168" fontId="50" fillId="0" borderId="14" xfId="0" applyNumberFormat="1" applyFont="1" applyBorder="1" applyAlignment="1">
      <alignment/>
    </xf>
    <xf numFmtId="4" fontId="20" fillId="0" borderId="14" xfId="0" applyNumberFormat="1" applyFont="1" applyFill="1" applyBorder="1" applyAlignment="1">
      <alignment wrapText="1"/>
    </xf>
    <xf numFmtId="4" fontId="50" fillId="0" borderId="17" xfId="0" applyNumberFormat="1" applyFont="1" applyBorder="1" applyAlignment="1">
      <alignment/>
    </xf>
    <xf numFmtId="4" fontId="50" fillId="0" borderId="19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3" fontId="39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4" fontId="40" fillId="0" borderId="27" xfId="0" applyNumberFormat="1" applyFont="1" applyBorder="1" applyAlignment="1">
      <alignment/>
    </xf>
    <xf numFmtId="4" fontId="20" fillId="0" borderId="15" xfId="0" applyNumberFormat="1" applyFont="1" applyFill="1" applyBorder="1" applyAlignment="1">
      <alignment vertical="center" wrapText="1"/>
    </xf>
    <xf numFmtId="4" fontId="19" fillId="0" borderId="15" xfId="0" applyNumberFormat="1" applyFont="1" applyFill="1" applyBorder="1" applyAlignment="1">
      <alignment vertical="center" wrapText="1"/>
    </xf>
    <xf numFmtId="4" fontId="19" fillId="0" borderId="16" xfId="0" applyNumberFormat="1" applyFont="1" applyFill="1" applyBorder="1" applyAlignment="1">
      <alignment vertical="center" wrapText="1"/>
    </xf>
    <xf numFmtId="4" fontId="20" fillId="0" borderId="16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/>
    </xf>
    <xf numFmtId="4" fontId="54" fillId="0" borderId="28" xfId="0" applyNumberFormat="1" applyFont="1" applyFill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center" vertical="center"/>
    </xf>
    <xf numFmtId="1" fontId="57" fillId="0" borderId="15" xfId="0" applyNumberFormat="1" applyFont="1" applyFill="1" applyBorder="1" applyAlignment="1">
      <alignment horizontal="center" vertical="center"/>
    </xf>
    <xf numFmtId="169" fontId="57" fillId="0" borderId="10" xfId="0" applyNumberFormat="1" applyFont="1" applyFill="1" applyBorder="1" applyAlignment="1">
      <alignment horizontal="center" vertical="center" wrapText="1"/>
    </xf>
    <xf numFmtId="168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vertical="center"/>
    </xf>
    <xf numFmtId="4" fontId="58" fillId="0" borderId="10" xfId="0" applyNumberFormat="1" applyFont="1" applyFill="1" applyBorder="1" applyAlignment="1">
      <alignment vertical="center"/>
    </xf>
    <xf numFmtId="4" fontId="58" fillId="0" borderId="10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50" fillId="0" borderId="14" xfId="0" applyNumberFormat="1" applyFont="1" applyBorder="1" applyAlignment="1">
      <alignment/>
    </xf>
    <xf numFmtId="4" fontId="59" fillId="0" borderId="31" xfId="0" applyNumberFormat="1" applyFont="1" applyFill="1" applyBorder="1" applyAlignment="1">
      <alignment horizontal="center" vertical="center" wrapText="1"/>
    </xf>
    <xf numFmtId="0" fontId="60" fillId="0" borderId="31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4" fontId="59" fillId="0" borderId="14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1" fontId="61" fillId="0" borderId="10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61" fillId="0" borderId="16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169" fontId="61" fillId="0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4" fontId="63" fillId="0" borderId="10" xfId="0" applyNumberFormat="1" applyFont="1" applyFill="1" applyBorder="1" applyAlignment="1">
      <alignment vertical="center"/>
    </xf>
    <xf numFmtId="168" fontId="61" fillId="0" borderId="28" xfId="0" applyNumberFormat="1" applyFont="1" applyFill="1" applyBorder="1" applyAlignment="1">
      <alignment horizontal="center" vertical="center" wrapText="1"/>
    </xf>
    <xf numFmtId="170" fontId="61" fillId="0" borderId="10" xfId="0" applyNumberFormat="1" applyFont="1" applyFill="1" applyBorder="1" applyAlignment="1">
      <alignment horizontal="center" vertical="center" wrapText="1"/>
    </xf>
    <xf numFmtId="170" fontId="61" fillId="0" borderId="28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vertical="center" wrapText="1"/>
    </xf>
    <xf numFmtId="4" fontId="59" fillId="0" borderId="0" xfId="0" applyNumberFormat="1" applyFont="1" applyFill="1" applyAlignment="1">
      <alignment vertical="center"/>
    </xf>
    <xf numFmtId="4" fontId="59" fillId="0" borderId="10" xfId="0" applyNumberFormat="1" applyFont="1" applyFill="1" applyBorder="1" applyAlignment="1">
      <alignment horizontal="center" wrapText="1"/>
    </xf>
    <xf numFmtId="0" fontId="61" fillId="0" borderId="26" xfId="0" applyFont="1" applyFill="1" applyBorder="1" applyAlignment="1">
      <alignment wrapText="1"/>
    </xf>
    <xf numFmtId="0" fontId="61" fillId="0" borderId="28" xfId="0" applyFont="1" applyFill="1" applyBorder="1" applyAlignment="1">
      <alignment wrapText="1"/>
    </xf>
    <xf numFmtId="0" fontId="61" fillId="0" borderId="30" xfId="0" applyFont="1" applyFill="1" applyBorder="1" applyAlignment="1">
      <alignment wrapText="1"/>
    </xf>
    <xf numFmtId="0" fontId="61" fillId="0" borderId="0" xfId="0" applyFont="1" applyFill="1" applyAlignment="1">
      <alignment wrapText="1"/>
    </xf>
    <xf numFmtId="4" fontId="59" fillId="0" borderId="16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3" fillId="0" borderId="15" xfId="0" applyFont="1" applyBorder="1" applyAlignment="1">
      <alignment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15" xfId="0" applyFont="1" applyBorder="1" applyAlignment="1" quotePrefix="1">
      <alignment wrapText="1"/>
    </xf>
    <xf numFmtId="0" fontId="43" fillId="0" borderId="16" xfId="0" applyFont="1" applyBorder="1" applyAlignment="1">
      <alignment/>
    </xf>
    <xf numFmtId="0" fontId="43" fillId="0" borderId="16" xfId="0" applyFont="1" applyBorder="1" applyAlignment="1">
      <alignment wrapText="1"/>
    </xf>
    <xf numFmtId="4" fontId="67" fillId="0" borderId="15" xfId="0" applyNumberFormat="1" applyFont="1" applyFill="1" applyBorder="1" applyAlignment="1">
      <alignment wrapText="1"/>
    </xf>
    <xf numFmtId="4" fontId="67" fillId="0" borderId="16" xfId="0" applyNumberFormat="1" applyFont="1" applyFill="1" applyBorder="1" applyAlignment="1">
      <alignment wrapText="1"/>
    </xf>
    <xf numFmtId="4" fontId="43" fillId="0" borderId="16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42" fillId="0" borderId="14" xfId="0" applyNumberFormat="1" applyFont="1" applyBorder="1" applyAlignment="1">
      <alignment/>
    </xf>
    <xf numFmtId="4" fontId="42" fillId="0" borderId="27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 horizontal="center"/>
    </xf>
    <xf numFmtId="0" fontId="51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4" fontId="42" fillId="0" borderId="32" xfId="0" applyNumberFormat="1" applyFont="1" applyBorder="1" applyAlignment="1">
      <alignment/>
    </xf>
    <xf numFmtId="4" fontId="20" fillId="0" borderId="32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20" fillId="0" borderId="1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4" fontId="59" fillId="0" borderId="26" xfId="0" applyNumberFormat="1" applyFont="1" applyFill="1" applyBorder="1" applyAlignment="1">
      <alignment horizontal="center" vertical="center" wrapText="1"/>
    </xf>
    <xf numFmtId="4" fontId="64" fillId="0" borderId="28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1" fontId="59" fillId="0" borderId="26" xfId="0" applyNumberFormat="1" applyFont="1" applyFill="1" applyBorder="1" applyAlignment="1">
      <alignment horizontal="center" vertical="center" wrapText="1"/>
    </xf>
    <xf numFmtId="1" fontId="59" fillId="0" borderId="28" xfId="0" applyNumberFormat="1" applyFont="1" applyFill="1" applyBorder="1" applyAlignment="1">
      <alignment horizontal="center" vertical="center" wrapText="1"/>
    </xf>
    <xf numFmtId="1" fontId="59" fillId="0" borderId="30" xfId="0" applyNumberFormat="1" applyFont="1" applyFill="1" applyBorder="1" applyAlignment="1">
      <alignment horizontal="center" vertical="center" wrapText="1"/>
    </xf>
    <xf numFmtId="169" fontId="59" fillId="0" borderId="26" xfId="0" applyNumberFormat="1" applyFont="1" applyFill="1" applyBorder="1" applyAlignment="1">
      <alignment horizontal="center" vertical="center" wrapText="1"/>
    </xf>
    <xf numFmtId="169" fontId="61" fillId="0" borderId="28" xfId="0" applyNumberFormat="1" applyFont="1" applyFill="1" applyBorder="1" applyAlignment="1">
      <alignment horizontal="center" vertical="center" wrapText="1"/>
    </xf>
    <xf numFmtId="169" fontId="61" fillId="0" borderId="3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59" fillId="0" borderId="10" xfId="0" applyNumberFormat="1" applyFont="1" applyFill="1" applyBorder="1" applyAlignment="1">
      <alignment horizontal="center" wrapText="1"/>
    </xf>
    <xf numFmtId="169" fontId="59" fillId="0" borderId="10" xfId="0" applyNumberFormat="1" applyFont="1" applyFill="1" applyBorder="1" applyAlignment="1">
      <alignment horizontal="center" vertical="center" wrapText="1"/>
    </xf>
    <xf numFmtId="168" fontId="59" fillId="0" borderId="10" xfId="0" applyNumberFormat="1" applyFont="1" applyFill="1" applyBorder="1" applyAlignment="1">
      <alignment horizontal="center" vertical="center" wrapText="1"/>
    </xf>
    <xf numFmtId="4" fontId="59" fillId="0" borderId="26" xfId="0" applyNumberFormat="1" applyFont="1" applyFill="1" applyBorder="1" applyAlignment="1">
      <alignment horizontal="center" wrapText="1"/>
    </xf>
    <xf numFmtId="4" fontId="59" fillId="0" borderId="28" xfId="0" applyNumberFormat="1" applyFont="1" applyFill="1" applyBorder="1" applyAlignment="1">
      <alignment horizontal="center" wrapText="1"/>
    </xf>
    <xf numFmtId="4" fontId="59" fillId="0" borderId="30" xfId="0" applyNumberFormat="1" applyFont="1" applyFill="1" applyBorder="1" applyAlignment="1">
      <alignment horizontal="center" wrapText="1"/>
    </xf>
    <xf numFmtId="4" fontId="59" fillId="0" borderId="16" xfId="0" applyNumberFormat="1" applyFont="1" applyFill="1" applyBorder="1" applyAlignment="1">
      <alignment horizontal="center" wrapText="1"/>
    </xf>
    <xf numFmtId="4" fontId="59" fillId="0" borderId="17" xfId="0" applyNumberFormat="1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center" wrapText="1"/>
    </xf>
    <xf numFmtId="4" fontId="59" fillId="0" borderId="19" xfId="0" applyNumberFormat="1" applyFont="1" applyFill="1" applyBorder="1" applyAlignment="1">
      <alignment horizontal="center" wrapText="1"/>
    </xf>
    <xf numFmtId="4" fontId="59" fillId="0" borderId="18" xfId="0" applyNumberFormat="1" applyFont="1" applyFill="1" applyBorder="1" applyAlignment="1">
      <alignment horizontal="center" wrapText="1"/>
    </xf>
    <xf numFmtId="4" fontId="59" fillId="0" borderId="31" xfId="0" applyNumberFormat="1" applyFont="1" applyFill="1" applyBorder="1" applyAlignment="1">
      <alignment horizontal="center" wrapText="1"/>
    </xf>
    <xf numFmtId="4" fontId="59" fillId="0" borderId="25" xfId="0" applyNumberFormat="1" applyFont="1" applyFill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4" fontId="15" fillId="0" borderId="0" xfId="0" applyNumberFormat="1" applyFont="1" applyFill="1" applyAlignment="1">
      <alignment/>
    </xf>
    <xf numFmtId="4" fontId="54" fillId="0" borderId="26" xfId="0" applyNumberFormat="1" applyFont="1" applyFill="1" applyBorder="1" applyAlignment="1">
      <alignment horizontal="center"/>
    </xf>
    <xf numFmtId="4" fontId="54" fillId="0" borderId="28" xfId="0" applyNumberFormat="1" applyFont="1" applyFill="1" applyBorder="1" applyAlignment="1">
      <alignment horizontal="center"/>
    </xf>
    <xf numFmtId="4" fontId="54" fillId="0" borderId="30" xfId="0" applyNumberFormat="1" applyFont="1" applyFill="1" applyBorder="1" applyAlignment="1">
      <alignment horizontal="center"/>
    </xf>
    <xf numFmtId="4" fontId="17" fillId="0" borderId="32" xfId="0" applyNumberFormat="1" applyFont="1" applyFill="1" applyBorder="1" applyAlignment="1">
      <alignment horizontal="center"/>
    </xf>
    <xf numFmtId="4" fontId="17" fillId="0" borderId="29" xfId="0" applyNumberFormat="1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31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4" fontId="54" fillId="0" borderId="26" xfId="0" applyNumberFormat="1" applyFont="1" applyFill="1" applyBorder="1" applyAlignment="1">
      <alignment horizontal="center" wrapText="1"/>
    </xf>
    <xf numFmtId="4" fontId="54" fillId="0" borderId="28" xfId="0" applyNumberFormat="1" applyFont="1" applyFill="1" applyBorder="1" applyAlignment="1">
      <alignment horizontal="center" wrapText="1"/>
    </xf>
    <xf numFmtId="4" fontId="54" fillId="0" borderId="30" xfId="0" applyNumberFormat="1" applyFont="1" applyFill="1" applyBorder="1" applyAlignment="1">
      <alignment horizontal="center" wrapText="1"/>
    </xf>
    <xf numFmtId="0" fontId="56" fillId="0" borderId="26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169" fontId="54" fillId="0" borderId="14" xfId="0" applyNumberFormat="1" applyFont="1" applyFill="1" applyBorder="1" applyAlignment="1">
      <alignment horizontal="center" vertical="center" wrapText="1"/>
    </xf>
    <xf numFmtId="169" fontId="54" fillId="0" borderId="15" xfId="0" applyNumberFormat="1" applyFont="1" applyFill="1" applyBorder="1" applyAlignment="1">
      <alignment horizontal="center" vertical="center" wrapText="1"/>
    </xf>
    <xf numFmtId="169" fontId="54" fillId="0" borderId="16" xfId="0" applyNumberFormat="1" applyFont="1" applyFill="1" applyBorder="1" applyAlignment="1">
      <alignment horizontal="center" vertical="center" wrapText="1"/>
    </xf>
    <xf numFmtId="168" fontId="54" fillId="0" borderId="14" xfId="0" applyNumberFormat="1" applyFont="1" applyFill="1" applyBorder="1" applyAlignment="1">
      <alignment horizontal="center" vertical="center" wrapText="1"/>
    </xf>
    <xf numFmtId="168" fontId="54" fillId="0" borderId="15" xfId="0" applyNumberFormat="1" applyFont="1" applyFill="1" applyBorder="1" applyAlignment="1">
      <alignment horizontal="center" vertical="center" wrapText="1"/>
    </xf>
    <xf numFmtId="168" fontId="54" fillId="0" borderId="16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4" fontId="54" fillId="0" borderId="29" xfId="0" applyNumberFormat="1" applyFont="1" applyFill="1" applyBorder="1" applyAlignment="1">
      <alignment horizontal="center"/>
    </xf>
    <xf numFmtId="4" fontId="54" fillId="0" borderId="27" xfId="0" applyNumberFormat="1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 horizontal="center"/>
    </xf>
    <xf numFmtId="4" fontId="54" fillId="0" borderId="31" xfId="0" applyNumberFormat="1" applyFont="1" applyFill="1" applyBorder="1" applyAlignment="1">
      <alignment horizontal="center"/>
    </xf>
    <xf numFmtId="4" fontId="54" fillId="0" borderId="25" xfId="0" applyNumberFormat="1" applyFont="1" applyFill="1" applyBorder="1" applyAlignment="1">
      <alignment horizontal="center"/>
    </xf>
    <xf numFmtId="4" fontId="54" fillId="0" borderId="26" xfId="0" applyNumberFormat="1" applyFont="1" applyFill="1" applyBorder="1" applyAlignment="1">
      <alignment horizontal="center" vertical="center" wrapText="1"/>
    </xf>
    <xf numFmtId="4" fontId="54" fillId="0" borderId="28" xfId="0" applyNumberFormat="1" applyFont="1" applyFill="1" applyBorder="1" applyAlignment="1">
      <alignment horizontal="center" vertical="center" wrapText="1"/>
    </xf>
    <xf numFmtId="4" fontId="54" fillId="0" borderId="30" xfId="0" applyNumberFormat="1" applyFont="1" applyFill="1" applyBorder="1" applyAlignment="1">
      <alignment horizontal="center" vertical="center" wrapText="1"/>
    </xf>
    <xf numFmtId="4" fontId="45" fillId="0" borderId="31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3" fontId="69" fillId="0" borderId="14" xfId="0" applyNumberFormat="1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9" fillId="0" borderId="15" xfId="0" applyNumberFormat="1" applyFont="1" applyFill="1" applyBorder="1" applyAlignment="1">
      <alignment horizontal="center" vertical="center" wrapText="1"/>
    </xf>
    <xf numFmtId="4" fontId="69" fillId="0" borderId="14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" fontId="69" fillId="0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3" fontId="69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1.00390625" style="0" customWidth="1"/>
    <col min="4" max="4" width="6.375" style="0" customWidth="1"/>
    <col min="5" max="5" width="11.00390625" style="0" customWidth="1"/>
    <col min="6" max="6" width="7.625" style="0" customWidth="1"/>
    <col min="7" max="7" width="9.875" style="0" customWidth="1"/>
    <col min="8" max="10" width="14.25390625" style="0" customWidth="1"/>
  </cols>
  <sheetData>
    <row r="2" spans="1:8" ht="28.5" customHeight="1">
      <c r="A2" s="353" t="s">
        <v>209</v>
      </c>
      <c r="B2" s="353"/>
      <c r="C2" s="353"/>
      <c r="D2" s="353"/>
      <c r="E2" s="353"/>
      <c r="F2" s="353"/>
      <c r="G2" s="353"/>
      <c r="H2" s="353"/>
    </row>
    <row r="3" spans="2:10" ht="19.5" customHeight="1">
      <c r="B3" s="1"/>
      <c r="C3" s="1"/>
      <c r="G3" s="3"/>
      <c r="H3" s="3" t="s">
        <v>286</v>
      </c>
      <c r="I3" s="3"/>
      <c r="J3" s="3"/>
    </row>
    <row r="4" spans="1:10" ht="27" customHeight="1">
      <c r="A4" s="232" t="s">
        <v>299</v>
      </c>
      <c r="B4" s="232" t="s">
        <v>287</v>
      </c>
      <c r="C4" s="231" t="s">
        <v>138</v>
      </c>
      <c r="D4" s="232" t="s">
        <v>257</v>
      </c>
      <c r="E4" s="232" t="s">
        <v>258</v>
      </c>
      <c r="F4" s="233" t="s">
        <v>259</v>
      </c>
      <c r="G4" s="231" t="s">
        <v>139</v>
      </c>
      <c r="H4" s="232" t="s">
        <v>179</v>
      </c>
      <c r="I4" s="232" t="s">
        <v>326</v>
      </c>
      <c r="J4" s="232" t="s">
        <v>325</v>
      </c>
    </row>
    <row r="5" spans="1:10" s="16" customFormat="1" ht="10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10</v>
      </c>
      <c r="J5" s="8">
        <v>11</v>
      </c>
    </row>
    <row r="6" spans="1:10" s="77" customFormat="1" ht="12" customHeight="1">
      <c r="A6" s="234">
        <v>1</v>
      </c>
      <c r="B6" s="235" t="s">
        <v>140</v>
      </c>
      <c r="C6" s="235"/>
      <c r="D6" s="236"/>
      <c r="E6" s="236"/>
      <c r="F6" s="236"/>
      <c r="G6" s="237"/>
      <c r="H6" s="237"/>
      <c r="I6" s="237"/>
      <c r="J6" s="247"/>
    </row>
    <row r="7" spans="1:10" s="1" customFormat="1" ht="17.25" customHeight="1">
      <c r="A7" s="238"/>
      <c r="B7" s="33" t="s">
        <v>141</v>
      </c>
      <c r="C7" s="33" t="s">
        <v>321</v>
      </c>
      <c r="D7" s="12">
        <v>750</v>
      </c>
      <c r="E7" s="12">
        <v>75095</v>
      </c>
      <c r="F7" s="12">
        <v>4300</v>
      </c>
      <c r="G7" s="18" t="s">
        <v>142</v>
      </c>
      <c r="H7" s="107">
        <v>10182</v>
      </c>
      <c r="I7" s="107">
        <v>10000</v>
      </c>
      <c r="J7" s="107">
        <f>ROUND((I7/H7)*100,2)</f>
        <v>98.21</v>
      </c>
    </row>
    <row r="8" spans="1:10" s="1" customFormat="1" ht="24.75" customHeight="1">
      <c r="A8" s="238"/>
      <c r="B8" s="33" t="s">
        <v>143</v>
      </c>
      <c r="C8" s="33" t="s">
        <v>144</v>
      </c>
      <c r="D8" s="12">
        <v>801</v>
      </c>
      <c r="E8" s="12">
        <v>80101</v>
      </c>
      <c r="F8" s="12">
        <v>4210</v>
      </c>
      <c r="G8" s="18" t="s">
        <v>142</v>
      </c>
      <c r="H8" s="107">
        <v>3950</v>
      </c>
      <c r="I8" s="107">
        <v>3050</v>
      </c>
      <c r="J8" s="107">
        <f aca="true" t="shared" si="0" ref="J8:J44">ROUND((I8/H8)*100,2)</f>
        <v>77.22</v>
      </c>
    </row>
    <row r="9" spans="1:10" s="1" customFormat="1" ht="21.75" customHeight="1">
      <c r="A9" s="238"/>
      <c r="B9" s="33" t="s">
        <v>145</v>
      </c>
      <c r="C9" s="33" t="s">
        <v>321</v>
      </c>
      <c r="D9" s="12">
        <v>750</v>
      </c>
      <c r="E9" s="12">
        <v>75095</v>
      </c>
      <c r="F9" s="12">
        <v>4300</v>
      </c>
      <c r="G9" s="18" t="s">
        <v>142</v>
      </c>
      <c r="H9" s="107">
        <v>5544</v>
      </c>
      <c r="I9" s="107">
        <v>5538.8</v>
      </c>
      <c r="J9" s="107">
        <f t="shared" si="0"/>
        <v>99.91</v>
      </c>
    </row>
    <row r="10" spans="1:10" s="77" customFormat="1" ht="13.5" customHeight="1">
      <c r="A10" s="354" t="s">
        <v>146</v>
      </c>
      <c r="B10" s="355"/>
      <c r="C10" s="355"/>
      <c r="D10" s="355"/>
      <c r="E10" s="355"/>
      <c r="F10" s="355"/>
      <c r="G10" s="356"/>
      <c r="H10" s="247">
        <f>SUM(H7:H9)</f>
        <v>19676</v>
      </c>
      <c r="I10" s="247">
        <f>SUM(I7:I9)</f>
        <v>18588.8</v>
      </c>
      <c r="J10" s="247">
        <f t="shared" si="0"/>
        <v>94.47</v>
      </c>
    </row>
    <row r="11" spans="1:10" s="77" customFormat="1" ht="15.75" customHeight="1">
      <c r="A11" s="234">
        <v>2</v>
      </c>
      <c r="B11" s="235" t="s">
        <v>147</v>
      </c>
      <c r="C11" s="235"/>
      <c r="D11" s="236"/>
      <c r="E11" s="236"/>
      <c r="F11" s="236"/>
      <c r="G11" s="237"/>
      <c r="H11" s="247"/>
      <c r="I11" s="247"/>
      <c r="J11" s="107"/>
    </row>
    <row r="12" spans="1:10" s="1" customFormat="1" ht="18.75" customHeight="1">
      <c r="A12" s="350"/>
      <c r="B12" s="346" t="s">
        <v>148</v>
      </c>
      <c r="C12" s="346" t="s">
        <v>321</v>
      </c>
      <c r="D12" s="348">
        <v>926</v>
      </c>
      <c r="E12" s="348">
        <v>92605</v>
      </c>
      <c r="F12" s="12">
        <v>4210</v>
      </c>
      <c r="G12" s="18" t="s">
        <v>142</v>
      </c>
      <c r="H12" s="107">
        <v>190</v>
      </c>
      <c r="I12" s="107">
        <v>151.98</v>
      </c>
      <c r="J12" s="107">
        <f t="shared" si="0"/>
        <v>79.99</v>
      </c>
    </row>
    <row r="13" spans="1:10" s="1" customFormat="1" ht="18.75" customHeight="1">
      <c r="A13" s="345"/>
      <c r="B13" s="347"/>
      <c r="C13" s="347"/>
      <c r="D13" s="349"/>
      <c r="E13" s="349"/>
      <c r="F13" s="12">
        <v>4300</v>
      </c>
      <c r="G13" s="18" t="s">
        <v>142</v>
      </c>
      <c r="H13" s="107">
        <v>9810</v>
      </c>
      <c r="I13" s="107">
        <v>9808.8</v>
      </c>
      <c r="J13" s="107">
        <f t="shared" si="0"/>
        <v>99.99</v>
      </c>
    </row>
    <row r="14" spans="1:10" s="1" customFormat="1" ht="18" customHeight="1">
      <c r="A14" s="339"/>
      <c r="B14" s="340" t="s">
        <v>149</v>
      </c>
      <c r="C14" s="340" t="s">
        <v>321</v>
      </c>
      <c r="D14" s="357">
        <v>921</v>
      </c>
      <c r="E14" s="357">
        <v>92105</v>
      </c>
      <c r="F14" s="12">
        <v>4210</v>
      </c>
      <c r="G14" s="18" t="s">
        <v>142</v>
      </c>
      <c r="H14" s="107">
        <v>5000</v>
      </c>
      <c r="I14" s="107">
        <v>0</v>
      </c>
      <c r="J14" s="107">
        <f t="shared" si="0"/>
        <v>0</v>
      </c>
    </row>
    <row r="15" spans="1:10" s="1" customFormat="1" ht="18" customHeight="1">
      <c r="A15" s="339"/>
      <c r="B15" s="340"/>
      <c r="C15" s="340"/>
      <c r="D15" s="357"/>
      <c r="E15" s="357"/>
      <c r="F15" s="12">
        <v>4300</v>
      </c>
      <c r="G15" s="18" t="s">
        <v>142</v>
      </c>
      <c r="H15" s="107">
        <v>4676</v>
      </c>
      <c r="I15" s="107">
        <v>0</v>
      </c>
      <c r="J15" s="107">
        <f t="shared" si="0"/>
        <v>0</v>
      </c>
    </row>
    <row r="16" spans="1:10" s="77" customFormat="1" ht="12.75" customHeight="1">
      <c r="A16" s="354" t="s">
        <v>146</v>
      </c>
      <c r="B16" s="355"/>
      <c r="C16" s="355"/>
      <c r="D16" s="355"/>
      <c r="E16" s="355"/>
      <c r="F16" s="355"/>
      <c r="G16" s="356"/>
      <c r="H16" s="247">
        <f>SUM(H12:H15)</f>
        <v>19676</v>
      </c>
      <c r="I16" s="247">
        <f>SUM(I12:I15)</f>
        <v>9960.779999999999</v>
      </c>
      <c r="J16" s="247">
        <f t="shared" si="0"/>
        <v>50.62</v>
      </c>
    </row>
    <row r="17" spans="1:10" s="77" customFormat="1" ht="17.25" customHeight="1">
      <c r="A17" s="234">
        <v>3</v>
      </c>
      <c r="B17" s="235" t="s">
        <v>150</v>
      </c>
      <c r="C17" s="235"/>
      <c r="D17" s="236"/>
      <c r="E17" s="236"/>
      <c r="F17" s="236"/>
      <c r="G17" s="237"/>
      <c r="H17" s="247"/>
      <c r="I17" s="247"/>
      <c r="J17" s="107"/>
    </row>
    <row r="18" spans="1:10" s="1" customFormat="1" ht="28.5" customHeight="1">
      <c r="A18" s="238"/>
      <c r="B18" s="33" t="s">
        <v>151</v>
      </c>
      <c r="C18" s="33" t="s">
        <v>321</v>
      </c>
      <c r="D18" s="12">
        <v>750</v>
      </c>
      <c r="E18" s="12">
        <v>75095</v>
      </c>
      <c r="F18" s="12">
        <v>4210</v>
      </c>
      <c r="G18" s="18" t="s">
        <v>142</v>
      </c>
      <c r="H18" s="107">
        <v>3711</v>
      </c>
      <c r="I18" s="107">
        <v>3711</v>
      </c>
      <c r="J18" s="107">
        <f t="shared" si="0"/>
        <v>100</v>
      </c>
    </row>
    <row r="19" spans="1:10" s="239" customFormat="1" ht="47.25" customHeight="1">
      <c r="A19" s="238"/>
      <c r="B19" s="33" t="s">
        <v>152</v>
      </c>
      <c r="C19" s="33" t="s">
        <v>153</v>
      </c>
      <c r="D19" s="12">
        <v>801</v>
      </c>
      <c r="E19" s="12">
        <v>80101</v>
      </c>
      <c r="F19" s="12">
        <v>4210</v>
      </c>
      <c r="G19" s="18" t="s">
        <v>142</v>
      </c>
      <c r="H19" s="107">
        <v>1942</v>
      </c>
      <c r="I19" s="107">
        <v>1942</v>
      </c>
      <c r="J19" s="107">
        <f t="shared" si="0"/>
        <v>100</v>
      </c>
    </row>
    <row r="20" spans="1:10" s="239" customFormat="1" ht="47.25" customHeight="1">
      <c r="A20" s="238"/>
      <c r="B20" s="33" t="s">
        <v>154</v>
      </c>
      <c r="C20" s="33" t="s">
        <v>153</v>
      </c>
      <c r="D20" s="12">
        <v>801</v>
      </c>
      <c r="E20" s="12">
        <v>80101</v>
      </c>
      <c r="F20" s="12">
        <v>6060</v>
      </c>
      <c r="G20" s="18" t="s">
        <v>155</v>
      </c>
      <c r="H20" s="107">
        <v>3850</v>
      </c>
      <c r="I20" s="107">
        <v>3800</v>
      </c>
      <c r="J20" s="107">
        <f t="shared" si="0"/>
        <v>98.7</v>
      </c>
    </row>
    <row r="21" spans="1:10" s="77" customFormat="1" ht="12.75" customHeight="1">
      <c r="A21" s="354" t="s">
        <v>146</v>
      </c>
      <c r="B21" s="355"/>
      <c r="C21" s="355"/>
      <c r="D21" s="355"/>
      <c r="E21" s="355"/>
      <c r="F21" s="355"/>
      <c r="G21" s="356"/>
      <c r="H21" s="247">
        <f>SUM(H18:H20)</f>
        <v>9503</v>
      </c>
      <c r="I21" s="247">
        <f>SUM(I18:I20)</f>
        <v>9453</v>
      </c>
      <c r="J21" s="247">
        <f t="shared" si="0"/>
        <v>99.47</v>
      </c>
    </row>
    <row r="22" spans="1:10" s="77" customFormat="1" ht="18" customHeight="1">
      <c r="A22" s="234">
        <v>4</v>
      </c>
      <c r="B22" s="235" t="s">
        <v>156</v>
      </c>
      <c r="C22" s="235"/>
      <c r="D22" s="236"/>
      <c r="E22" s="236"/>
      <c r="F22" s="236"/>
      <c r="G22" s="237"/>
      <c r="H22" s="247"/>
      <c r="I22" s="247"/>
      <c r="J22" s="107"/>
    </row>
    <row r="23" spans="1:10" s="1" customFormat="1" ht="30.75" customHeight="1">
      <c r="A23" s="238"/>
      <c r="B23" s="33" t="s">
        <v>157</v>
      </c>
      <c r="C23" s="33" t="s">
        <v>321</v>
      </c>
      <c r="D23" s="12">
        <v>750</v>
      </c>
      <c r="E23" s="12">
        <v>75095</v>
      </c>
      <c r="F23" s="12">
        <v>4210</v>
      </c>
      <c r="G23" s="18" t="s">
        <v>142</v>
      </c>
      <c r="H23" s="107">
        <v>3163</v>
      </c>
      <c r="I23" s="107">
        <v>2747.83</v>
      </c>
      <c r="J23" s="107">
        <f t="shared" si="0"/>
        <v>86.87</v>
      </c>
    </row>
    <row r="24" spans="1:10" s="1" customFormat="1" ht="35.25" customHeight="1">
      <c r="A24" s="238"/>
      <c r="B24" s="33" t="s">
        <v>180</v>
      </c>
      <c r="C24" s="33" t="s">
        <v>321</v>
      </c>
      <c r="D24" s="12">
        <v>754</v>
      </c>
      <c r="E24" s="12">
        <v>75412</v>
      </c>
      <c r="F24" s="12">
        <v>4210</v>
      </c>
      <c r="G24" s="18" t="s">
        <v>142</v>
      </c>
      <c r="H24" s="107">
        <v>6000</v>
      </c>
      <c r="I24" s="107">
        <v>5958.77</v>
      </c>
      <c r="J24" s="107">
        <f t="shared" si="0"/>
        <v>99.31</v>
      </c>
    </row>
    <row r="25" spans="1:10" s="239" customFormat="1" ht="23.25" customHeight="1">
      <c r="A25" s="238"/>
      <c r="B25" s="33" t="s">
        <v>158</v>
      </c>
      <c r="C25" s="33" t="s">
        <v>321</v>
      </c>
      <c r="D25" s="12">
        <v>754</v>
      </c>
      <c r="E25" s="12">
        <v>75412</v>
      </c>
      <c r="F25" s="12">
        <v>6060</v>
      </c>
      <c r="G25" s="18" t="s">
        <v>155</v>
      </c>
      <c r="H25" s="107">
        <v>4000</v>
      </c>
      <c r="I25" s="107">
        <v>4000</v>
      </c>
      <c r="J25" s="107">
        <f t="shared" si="0"/>
        <v>100</v>
      </c>
    </row>
    <row r="26" spans="1:10" s="77" customFormat="1" ht="15.75" customHeight="1">
      <c r="A26" s="354" t="s">
        <v>146</v>
      </c>
      <c r="B26" s="355"/>
      <c r="C26" s="355"/>
      <c r="D26" s="355"/>
      <c r="E26" s="355"/>
      <c r="F26" s="355"/>
      <c r="G26" s="356"/>
      <c r="H26" s="247">
        <f>SUM(H23:H25)</f>
        <v>13163</v>
      </c>
      <c r="I26" s="247">
        <f>SUM(I23:I25)</f>
        <v>12706.6</v>
      </c>
      <c r="J26" s="247">
        <f t="shared" si="0"/>
        <v>96.53</v>
      </c>
    </row>
    <row r="27" spans="1:10" s="77" customFormat="1" ht="18.75" customHeight="1">
      <c r="A27" s="234">
        <v>5</v>
      </c>
      <c r="B27" s="235" t="s">
        <v>159</v>
      </c>
      <c r="C27" s="235"/>
      <c r="D27" s="236"/>
      <c r="E27" s="236"/>
      <c r="F27" s="236"/>
      <c r="G27" s="237"/>
      <c r="H27" s="247"/>
      <c r="I27" s="247"/>
      <c r="J27" s="107"/>
    </row>
    <row r="28" spans="1:10" s="1" customFormat="1" ht="22.5" customHeight="1">
      <c r="A28" s="238"/>
      <c r="B28" s="33" t="s">
        <v>160</v>
      </c>
      <c r="C28" s="33" t="s">
        <v>321</v>
      </c>
      <c r="D28" s="12">
        <v>750</v>
      </c>
      <c r="E28" s="12">
        <v>75095</v>
      </c>
      <c r="F28" s="12">
        <v>4210</v>
      </c>
      <c r="G28" s="18" t="s">
        <v>142</v>
      </c>
      <c r="H28" s="107">
        <v>5770</v>
      </c>
      <c r="I28" s="107">
        <v>4938.51</v>
      </c>
      <c r="J28" s="107">
        <f t="shared" si="0"/>
        <v>85.59</v>
      </c>
    </row>
    <row r="29" spans="1:10" s="1" customFormat="1" ht="25.5" customHeight="1">
      <c r="A29" s="238"/>
      <c r="B29" s="33" t="s">
        <v>161</v>
      </c>
      <c r="C29" s="33" t="s">
        <v>162</v>
      </c>
      <c r="D29" s="12">
        <v>801</v>
      </c>
      <c r="E29" s="12">
        <v>80101</v>
      </c>
      <c r="F29" s="12">
        <v>4210</v>
      </c>
      <c r="G29" s="18" t="s">
        <v>142</v>
      </c>
      <c r="H29" s="107">
        <v>4916</v>
      </c>
      <c r="I29" s="107">
        <v>3921</v>
      </c>
      <c r="J29" s="107">
        <f t="shared" si="0"/>
        <v>79.76</v>
      </c>
    </row>
    <row r="30" spans="1:10" s="1" customFormat="1" ht="21.75" customHeight="1">
      <c r="A30" s="238"/>
      <c r="B30" s="33" t="s">
        <v>163</v>
      </c>
      <c r="C30" s="33" t="s">
        <v>321</v>
      </c>
      <c r="D30" s="12">
        <v>921</v>
      </c>
      <c r="E30" s="12">
        <v>92105</v>
      </c>
      <c r="F30" s="12">
        <v>4210</v>
      </c>
      <c r="G30" s="18" t="s">
        <v>142</v>
      </c>
      <c r="H30" s="107">
        <v>8800</v>
      </c>
      <c r="I30" s="107">
        <v>8637.6</v>
      </c>
      <c r="J30" s="107">
        <f t="shared" si="0"/>
        <v>98.15</v>
      </c>
    </row>
    <row r="31" spans="1:10" s="77" customFormat="1" ht="15.75" customHeight="1">
      <c r="A31" s="354" t="s">
        <v>146</v>
      </c>
      <c r="B31" s="355"/>
      <c r="C31" s="355"/>
      <c r="D31" s="355"/>
      <c r="E31" s="355"/>
      <c r="F31" s="355"/>
      <c r="G31" s="356"/>
      <c r="H31" s="247">
        <f>SUM(H28:H30)</f>
        <v>19486</v>
      </c>
      <c r="I31" s="247">
        <f>SUM(I28:I30)</f>
        <v>17497.11</v>
      </c>
      <c r="J31" s="247">
        <f t="shared" si="0"/>
        <v>89.79</v>
      </c>
    </row>
    <row r="32" spans="1:10" s="77" customFormat="1" ht="19.5" customHeight="1">
      <c r="A32" s="234">
        <v>6</v>
      </c>
      <c r="B32" s="235" t="s">
        <v>164</v>
      </c>
      <c r="C32" s="235"/>
      <c r="D32" s="236"/>
      <c r="E32" s="236"/>
      <c r="F32" s="236"/>
      <c r="G32" s="237"/>
      <c r="H32" s="247"/>
      <c r="I32" s="247"/>
      <c r="J32" s="107"/>
    </row>
    <row r="33" spans="1:10" s="1" customFormat="1" ht="23.25" customHeight="1">
      <c r="A33" s="350"/>
      <c r="B33" s="346" t="s">
        <v>165</v>
      </c>
      <c r="C33" s="346" t="s">
        <v>321</v>
      </c>
      <c r="D33" s="348">
        <v>750</v>
      </c>
      <c r="E33" s="348">
        <v>75095</v>
      </c>
      <c r="F33" s="12">
        <v>4300</v>
      </c>
      <c r="G33" s="18" t="s">
        <v>142</v>
      </c>
      <c r="H33" s="107">
        <v>3000</v>
      </c>
      <c r="I33" s="107">
        <v>3000</v>
      </c>
      <c r="J33" s="107">
        <f t="shared" si="0"/>
        <v>100</v>
      </c>
    </row>
    <row r="34" spans="1:10" s="1" customFormat="1" ht="23.25" customHeight="1">
      <c r="A34" s="345"/>
      <c r="B34" s="347"/>
      <c r="C34" s="347"/>
      <c r="D34" s="349"/>
      <c r="E34" s="349"/>
      <c r="F34" s="12">
        <v>4300</v>
      </c>
      <c r="G34" s="18" t="s">
        <v>142</v>
      </c>
      <c r="H34" s="107">
        <v>3328</v>
      </c>
      <c r="I34" s="107">
        <v>3250</v>
      </c>
      <c r="J34" s="107">
        <f t="shared" si="0"/>
        <v>97.66</v>
      </c>
    </row>
    <row r="35" spans="1:10" s="1" customFormat="1" ht="32.25" customHeight="1">
      <c r="A35" s="238"/>
      <c r="B35" s="33" t="s">
        <v>26</v>
      </c>
      <c r="C35" s="33" t="s">
        <v>321</v>
      </c>
      <c r="D35" s="12">
        <v>750</v>
      </c>
      <c r="E35" s="12">
        <v>75095</v>
      </c>
      <c r="F35" s="12">
        <v>4300</v>
      </c>
      <c r="G35" s="18" t="s">
        <v>142</v>
      </c>
      <c r="H35" s="107">
        <v>3097</v>
      </c>
      <c r="I35" s="107">
        <v>3092.7</v>
      </c>
      <c r="J35" s="107">
        <f t="shared" si="0"/>
        <v>99.86</v>
      </c>
    </row>
    <row r="36" spans="1:10" s="77" customFormat="1" ht="12" customHeight="1">
      <c r="A36" s="354" t="s">
        <v>146</v>
      </c>
      <c r="B36" s="355"/>
      <c r="C36" s="355"/>
      <c r="D36" s="355"/>
      <c r="E36" s="355"/>
      <c r="F36" s="355"/>
      <c r="G36" s="356"/>
      <c r="H36" s="247">
        <f>SUM(H33:H35)</f>
        <v>9425</v>
      </c>
      <c r="I36" s="247">
        <f>SUM(I33:I35)</f>
        <v>9342.7</v>
      </c>
      <c r="J36" s="247">
        <f t="shared" si="0"/>
        <v>99.13</v>
      </c>
    </row>
    <row r="37" spans="1:10" s="77" customFormat="1" ht="15.75" customHeight="1">
      <c r="A37" s="234">
        <v>7</v>
      </c>
      <c r="B37" s="235" t="s">
        <v>166</v>
      </c>
      <c r="C37" s="235"/>
      <c r="D37" s="236"/>
      <c r="E37" s="236"/>
      <c r="F37" s="236"/>
      <c r="G37" s="237"/>
      <c r="H37" s="247"/>
      <c r="I37" s="247"/>
      <c r="J37" s="107"/>
    </row>
    <row r="38" spans="1:10" s="239" customFormat="1" ht="39" customHeight="1">
      <c r="A38" s="238"/>
      <c r="B38" s="33" t="s">
        <v>167</v>
      </c>
      <c r="C38" s="33" t="s">
        <v>321</v>
      </c>
      <c r="D38" s="12">
        <v>600</v>
      </c>
      <c r="E38" s="12">
        <v>60095</v>
      </c>
      <c r="F38" s="12">
        <v>6050</v>
      </c>
      <c r="G38" s="18" t="s">
        <v>155</v>
      </c>
      <c r="H38" s="107">
        <v>18500</v>
      </c>
      <c r="I38" s="107">
        <v>0</v>
      </c>
      <c r="J38" s="107">
        <f t="shared" si="0"/>
        <v>0</v>
      </c>
    </row>
    <row r="39" spans="1:10" s="77" customFormat="1" ht="15" customHeight="1">
      <c r="A39" s="354" t="s">
        <v>146</v>
      </c>
      <c r="B39" s="355"/>
      <c r="C39" s="355"/>
      <c r="D39" s="355"/>
      <c r="E39" s="355"/>
      <c r="F39" s="355"/>
      <c r="G39" s="356"/>
      <c r="H39" s="247">
        <f>SUM(H38)</f>
        <v>18500</v>
      </c>
      <c r="I39" s="247">
        <f>SUM(I38)</f>
        <v>0</v>
      </c>
      <c r="J39" s="247">
        <f t="shared" si="0"/>
        <v>0</v>
      </c>
    </row>
    <row r="40" spans="1:10" s="77" customFormat="1" ht="20.25" customHeight="1">
      <c r="A40" s="234">
        <v>8</v>
      </c>
      <c r="B40" s="235" t="s">
        <v>168</v>
      </c>
      <c r="C40" s="235"/>
      <c r="D40" s="236"/>
      <c r="E40" s="236"/>
      <c r="F40" s="236"/>
      <c r="G40" s="237"/>
      <c r="H40" s="247"/>
      <c r="I40" s="247"/>
      <c r="J40" s="107"/>
    </row>
    <row r="41" spans="1:10" s="1" customFormat="1" ht="33.75" customHeight="1">
      <c r="A41" s="238"/>
      <c r="B41" s="33" t="s">
        <v>169</v>
      </c>
      <c r="C41" s="33" t="s">
        <v>321</v>
      </c>
      <c r="D41" s="12">
        <v>926</v>
      </c>
      <c r="E41" s="12">
        <v>92605</v>
      </c>
      <c r="F41" s="12">
        <v>4210</v>
      </c>
      <c r="G41" s="18" t="s">
        <v>142</v>
      </c>
      <c r="H41" s="107">
        <v>6572</v>
      </c>
      <c r="I41" s="107">
        <v>6450</v>
      </c>
      <c r="J41" s="107">
        <f t="shared" si="0"/>
        <v>98.14</v>
      </c>
    </row>
    <row r="42" spans="1:10" s="1" customFormat="1" ht="29.25" customHeight="1">
      <c r="A42" s="238"/>
      <c r="B42" s="33" t="s">
        <v>170</v>
      </c>
      <c r="C42" s="33" t="s">
        <v>321</v>
      </c>
      <c r="D42" s="12">
        <v>921</v>
      </c>
      <c r="E42" s="12">
        <v>92105</v>
      </c>
      <c r="F42" s="12">
        <v>4210</v>
      </c>
      <c r="G42" s="18" t="s">
        <v>142</v>
      </c>
      <c r="H42" s="107">
        <v>3600</v>
      </c>
      <c r="I42" s="107">
        <v>3594.35</v>
      </c>
      <c r="J42" s="107">
        <f t="shared" si="0"/>
        <v>99.84</v>
      </c>
    </row>
    <row r="43" spans="1:10" s="77" customFormat="1" ht="18.75" customHeight="1">
      <c r="A43" s="354" t="s">
        <v>146</v>
      </c>
      <c r="B43" s="355"/>
      <c r="C43" s="355"/>
      <c r="D43" s="355"/>
      <c r="E43" s="355"/>
      <c r="F43" s="355"/>
      <c r="G43" s="356"/>
      <c r="H43" s="247">
        <f>SUM(H41:H42)</f>
        <v>10172</v>
      </c>
      <c r="I43" s="247">
        <f>SUM(I41:I42)</f>
        <v>10044.35</v>
      </c>
      <c r="J43" s="247">
        <f t="shared" si="0"/>
        <v>98.75</v>
      </c>
    </row>
    <row r="44" spans="1:10" s="17" customFormat="1" ht="21" customHeight="1">
      <c r="A44" s="358" t="s">
        <v>313</v>
      </c>
      <c r="B44" s="359"/>
      <c r="C44" s="240"/>
      <c r="D44" s="240"/>
      <c r="E44" s="240"/>
      <c r="F44" s="240"/>
      <c r="G44" s="241"/>
      <c r="H44" s="248">
        <f>SUM(H10,H16,H21,H26,H31,H36,H39,H43)</f>
        <v>119601</v>
      </c>
      <c r="I44" s="248">
        <f>SUM(I10,I16,I21,I26,I31,I36,I39,I43)</f>
        <v>87593.34000000001</v>
      </c>
      <c r="J44" s="247">
        <f t="shared" si="0"/>
        <v>73.24</v>
      </c>
    </row>
  </sheetData>
  <sheetProtection/>
  <mergeCells count="25">
    <mergeCell ref="E12:E13"/>
    <mergeCell ref="A14:A15"/>
    <mergeCell ref="B14:B15"/>
    <mergeCell ref="C14:C15"/>
    <mergeCell ref="D14:D15"/>
    <mergeCell ref="A12:A13"/>
    <mergeCell ref="B12:B13"/>
    <mergeCell ref="C12:C13"/>
    <mergeCell ref="D12:D13"/>
    <mergeCell ref="A44:B44"/>
    <mergeCell ref="E33:E34"/>
    <mergeCell ref="A33:A34"/>
    <mergeCell ref="B33:B34"/>
    <mergeCell ref="C33:C34"/>
    <mergeCell ref="D33:D34"/>
    <mergeCell ref="A2:H2"/>
    <mergeCell ref="A43:G43"/>
    <mergeCell ref="A31:G31"/>
    <mergeCell ref="A36:G36"/>
    <mergeCell ref="A39:G39"/>
    <mergeCell ref="A10:G10"/>
    <mergeCell ref="A16:G16"/>
    <mergeCell ref="A21:G21"/>
    <mergeCell ref="A26:G26"/>
    <mergeCell ref="E14:E15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 11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E1">
      <selection activeCell="J22" sqref="J22"/>
    </sheetView>
  </sheetViews>
  <sheetFormatPr defaultColWidth="9.00390625" defaultRowHeight="12.75"/>
  <cols>
    <col min="1" max="1" width="5.625" style="22" customWidth="1"/>
    <col min="2" max="2" width="4.875" style="22" bestFit="1" customWidth="1"/>
    <col min="3" max="3" width="6.25390625" style="22" bestFit="1" customWidth="1"/>
    <col min="4" max="4" width="18.875" style="22" customWidth="1"/>
    <col min="5" max="5" width="10.625" style="22" customWidth="1"/>
    <col min="6" max="6" width="11.25390625" style="27" customWidth="1"/>
    <col min="7" max="7" width="11.625" style="22" customWidth="1"/>
    <col min="8" max="8" width="11.25390625" style="70" customWidth="1"/>
    <col min="9" max="9" width="7.375" style="22" customWidth="1"/>
    <col min="10" max="10" width="8.75390625" style="22" customWidth="1"/>
    <col min="11" max="11" width="9.00390625" style="22" customWidth="1"/>
    <col min="12" max="12" width="11.00390625" style="22" customWidth="1"/>
    <col min="13" max="13" width="12.875" style="22" customWidth="1"/>
    <col min="14" max="14" width="8.875" style="22" customWidth="1"/>
    <col min="15" max="15" width="8.75390625" style="22" bestFit="1" customWidth="1"/>
    <col min="16" max="16" width="10.25390625" style="22" customWidth="1"/>
    <col min="17" max="17" width="10.75390625" style="22" customWidth="1"/>
    <col min="18" max="16384" width="9.125" style="22" customWidth="1"/>
  </cols>
  <sheetData>
    <row r="1" ht="11.25">
      <c r="M1" s="76" t="s">
        <v>338</v>
      </c>
    </row>
    <row r="2" spans="1:17" ht="11.25">
      <c r="A2" s="517" t="s">
        <v>224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</row>
    <row r="3" spans="1:17" ht="10.5" customHeight="1">
      <c r="A3" s="21"/>
      <c r="B3" s="21"/>
      <c r="C3" s="21"/>
      <c r="D3" s="21"/>
      <c r="E3" s="21"/>
      <c r="F3" s="25"/>
      <c r="G3" s="21"/>
      <c r="H3" s="68"/>
      <c r="I3" s="21"/>
      <c r="J3" s="21"/>
      <c r="K3" s="21"/>
      <c r="L3" s="21"/>
      <c r="M3" s="21"/>
      <c r="N3" s="21"/>
      <c r="O3" s="21"/>
      <c r="P3" s="21"/>
      <c r="Q3" s="3" t="s">
        <v>286</v>
      </c>
    </row>
    <row r="4" spans="1:17" s="66" customFormat="1" ht="19.5" customHeight="1">
      <c r="A4" s="518" t="s">
        <v>299</v>
      </c>
      <c r="B4" s="518" t="s">
        <v>257</v>
      </c>
      <c r="C4" s="518" t="s">
        <v>285</v>
      </c>
      <c r="D4" s="506" t="s">
        <v>309</v>
      </c>
      <c r="E4" s="506" t="s">
        <v>300</v>
      </c>
      <c r="F4" s="511" t="s">
        <v>227</v>
      </c>
      <c r="G4" s="519" t="s">
        <v>305</v>
      </c>
      <c r="H4" s="519"/>
      <c r="I4" s="519"/>
      <c r="J4" s="519"/>
      <c r="K4" s="519"/>
      <c r="L4" s="519"/>
      <c r="M4" s="519"/>
      <c r="N4" s="519"/>
      <c r="O4" s="519"/>
      <c r="P4" s="510"/>
      <c r="Q4" s="506" t="s">
        <v>303</v>
      </c>
    </row>
    <row r="5" spans="1:17" s="66" customFormat="1" ht="19.5" customHeight="1">
      <c r="A5" s="518"/>
      <c r="B5" s="518"/>
      <c r="C5" s="518"/>
      <c r="D5" s="506"/>
      <c r="E5" s="506"/>
      <c r="F5" s="512"/>
      <c r="G5" s="510" t="s">
        <v>220</v>
      </c>
      <c r="H5" s="514" t="s">
        <v>334</v>
      </c>
      <c r="I5" s="507" t="s">
        <v>325</v>
      </c>
      <c r="J5" s="506" t="s">
        <v>265</v>
      </c>
      <c r="K5" s="506"/>
      <c r="L5" s="506"/>
      <c r="M5" s="506"/>
      <c r="N5" s="506" t="s">
        <v>78</v>
      </c>
      <c r="O5" s="506" t="s">
        <v>225</v>
      </c>
      <c r="P5" s="520" t="s">
        <v>226</v>
      </c>
      <c r="Q5" s="506"/>
    </row>
    <row r="6" spans="1:17" s="66" customFormat="1" ht="29.25" customHeight="1">
      <c r="A6" s="518"/>
      <c r="B6" s="518"/>
      <c r="C6" s="518"/>
      <c r="D6" s="506"/>
      <c r="E6" s="506"/>
      <c r="F6" s="512"/>
      <c r="G6" s="510"/>
      <c r="H6" s="515"/>
      <c r="I6" s="508"/>
      <c r="J6" s="506" t="s">
        <v>314</v>
      </c>
      <c r="K6" s="506" t="s">
        <v>307</v>
      </c>
      <c r="L6" s="506" t="s">
        <v>315</v>
      </c>
      <c r="M6" s="506" t="s">
        <v>308</v>
      </c>
      <c r="N6" s="506"/>
      <c r="O6" s="506"/>
      <c r="P6" s="521"/>
      <c r="Q6" s="506"/>
    </row>
    <row r="7" spans="1:17" s="66" customFormat="1" ht="19.5" customHeight="1">
      <c r="A7" s="518"/>
      <c r="B7" s="518"/>
      <c r="C7" s="518"/>
      <c r="D7" s="506"/>
      <c r="E7" s="506"/>
      <c r="F7" s="512"/>
      <c r="G7" s="510"/>
      <c r="H7" s="515"/>
      <c r="I7" s="508"/>
      <c r="J7" s="506"/>
      <c r="K7" s="506"/>
      <c r="L7" s="506"/>
      <c r="M7" s="506"/>
      <c r="N7" s="506"/>
      <c r="O7" s="506"/>
      <c r="P7" s="521"/>
      <c r="Q7" s="506"/>
    </row>
    <row r="8" spans="1:17" s="66" customFormat="1" ht="19.5" customHeight="1">
      <c r="A8" s="518"/>
      <c r="B8" s="518"/>
      <c r="C8" s="518"/>
      <c r="D8" s="506"/>
      <c r="E8" s="506"/>
      <c r="F8" s="513"/>
      <c r="G8" s="510"/>
      <c r="H8" s="516"/>
      <c r="I8" s="509"/>
      <c r="J8" s="506"/>
      <c r="K8" s="506"/>
      <c r="L8" s="506"/>
      <c r="M8" s="506"/>
      <c r="N8" s="506"/>
      <c r="O8" s="506"/>
      <c r="P8" s="522"/>
      <c r="Q8" s="506"/>
    </row>
    <row r="9" spans="1:17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6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</row>
    <row r="10" spans="1:17" ht="105" customHeight="1">
      <c r="A10" s="28" t="s">
        <v>262</v>
      </c>
      <c r="B10" s="205">
        <v>10</v>
      </c>
      <c r="C10" s="206">
        <v>1010</v>
      </c>
      <c r="D10" s="24" t="s">
        <v>342</v>
      </c>
      <c r="E10" s="30">
        <v>3321886</v>
      </c>
      <c r="F10" s="30">
        <v>30000</v>
      </c>
      <c r="G10" s="30">
        <v>1309312</v>
      </c>
      <c r="H10" s="69">
        <v>1306139.67</v>
      </c>
      <c r="I10" s="60">
        <f aca="true" t="shared" si="0" ref="I10:I22">ROUND((H10/G10)*100,2)</f>
        <v>99.76</v>
      </c>
      <c r="J10" s="30">
        <v>0</v>
      </c>
      <c r="K10" s="30">
        <v>1309312</v>
      </c>
      <c r="L10" s="31" t="s">
        <v>304</v>
      </c>
      <c r="M10" s="30">
        <v>0</v>
      </c>
      <c r="N10" s="30">
        <v>100000</v>
      </c>
      <c r="O10" s="30">
        <v>1882574</v>
      </c>
      <c r="P10" s="30">
        <v>0</v>
      </c>
      <c r="Q10" s="29" t="s">
        <v>321</v>
      </c>
    </row>
    <row r="11" spans="1:17" ht="159.75" customHeight="1">
      <c r="A11" s="28" t="s">
        <v>263</v>
      </c>
      <c r="B11" s="205">
        <v>10</v>
      </c>
      <c r="C11" s="206">
        <v>1010</v>
      </c>
      <c r="D11" s="24" t="s">
        <v>343</v>
      </c>
      <c r="E11" s="30">
        <v>200000</v>
      </c>
      <c r="F11" s="30">
        <v>0</v>
      </c>
      <c r="G11" s="30">
        <v>12344</v>
      </c>
      <c r="H11" s="69">
        <v>0</v>
      </c>
      <c r="I11" s="60">
        <f t="shared" si="0"/>
        <v>0</v>
      </c>
      <c r="J11" s="30">
        <v>12344</v>
      </c>
      <c r="K11" s="30">
        <v>0</v>
      </c>
      <c r="L11" s="31" t="s">
        <v>304</v>
      </c>
      <c r="M11" s="30">
        <v>0</v>
      </c>
      <c r="N11" s="30">
        <v>150000</v>
      </c>
      <c r="O11" s="30">
        <v>37656</v>
      </c>
      <c r="P11" s="30">
        <v>0</v>
      </c>
      <c r="Q11" s="29" t="s">
        <v>321</v>
      </c>
    </row>
    <row r="12" spans="1:17" ht="57.75" customHeight="1">
      <c r="A12" s="28" t="s">
        <v>264</v>
      </c>
      <c r="B12" s="29">
        <v>600</v>
      </c>
      <c r="C12" s="29">
        <v>60016</v>
      </c>
      <c r="D12" s="24" t="s">
        <v>103</v>
      </c>
      <c r="E12" s="30">
        <v>590781</v>
      </c>
      <c r="F12" s="30">
        <v>232781</v>
      </c>
      <c r="G12" s="30">
        <v>358000</v>
      </c>
      <c r="H12" s="69">
        <v>355193.3</v>
      </c>
      <c r="I12" s="60">
        <f t="shared" si="0"/>
        <v>99.22</v>
      </c>
      <c r="J12" s="30">
        <v>0</v>
      </c>
      <c r="K12" s="30">
        <v>146421</v>
      </c>
      <c r="L12" s="31" t="s">
        <v>304</v>
      </c>
      <c r="M12" s="30">
        <v>211579</v>
      </c>
      <c r="N12" s="30">
        <v>0</v>
      </c>
      <c r="O12" s="30"/>
      <c r="P12" s="30"/>
      <c r="Q12" s="29" t="s">
        <v>321</v>
      </c>
    </row>
    <row r="13" spans="1:17" ht="60.75" customHeight="1">
      <c r="A13" s="28" t="s">
        <v>256</v>
      </c>
      <c r="B13" s="29">
        <v>600</v>
      </c>
      <c r="C13" s="29">
        <v>60016</v>
      </c>
      <c r="D13" s="24" t="s">
        <v>29</v>
      </c>
      <c r="E13" s="30">
        <v>784727</v>
      </c>
      <c r="F13" s="30">
        <v>330148</v>
      </c>
      <c r="G13" s="30">
        <v>454579</v>
      </c>
      <c r="H13" s="69">
        <v>441259.24</v>
      </c>
      <c r="I13" s="60">
        <f t="shared" si="0"/>
        <v>97.07</v>
      </c>
      <c r="J13" s="30">
        <v>30000</v>
      </c>
      <c r="K13" s="30">
        <v>200295</v>
      </c>
      <c r="L13" s="31" t="s">
        <v>304</v>
      </c>
      <c r="M13" s="30">
        <v>224284</v>
      </c>
      <c r="N13" s="30">
        <v>0</v>
      </c>
      <c r="O13" s="30"/>
      <c r="P13" s="30"/>
      <c r="Q13" s="29" t="s">
        <v>321</v>
      </c>
    </row>
    <row r="14" spans="1:17" ht="56.25">
      <c r="A14" s="28" t="s">
        <v>266</v>
      </c>
      <c r="B14" s="29">
        <v>600</v>
      </c>
      <c r="C14" s="29">
        <v>60016</v>
      </c>
      <c r="D14" s="24" t="s">
        <v>188</v>
      </c>
      <c r="E14" s="30">
        <v>1000000</v>
      </c>
      <c r="F14" s="30">
        <v>0</v>
      </c>
      <c r="G14" s="69">
        <v>12200</v>
      </c>
      <c r="H14" s="69">
        <v>12200</v>
      </c>
      <c r="I14" s="60">
        <f t="shared" si="0"/>
        <v>100</v>
      </c>
      <c r="J14" s="30">
        <v>12200</v>
      </c>
      <c r="K14" s="30"/>
      <c r="L14" s="31" t="s">
        <v>304</v>
      </c>
      <c r="M14" s="30"/>
      <c r="N14" s="30">
        <v>987800</v>
      </c>
      <c r="O14" s="30"/>
      <c r="P14" s="30">
        <v>0</v>
      </c>
      <c r="Q14" s="29" t="s">
        <v>321</v>
      </c>
    </row>
    <row r="15" spans="1:17" ht="45">
      <c r="A15" s="28" t="s">
        <v>269</v>
      </c>
      <c r="B15" s="29">
        <v>600</v>
      </c>
      <c r="C15" s="29">
        <v>60016</v>
      </c>
      <c r="D15" s="24" t="s">
        <v>228</v>
      </c>
      <c r="E15" s="30">
        <v>650000</v>
      </c>
      <c r="F15" s="30">
        <v>50000</v>
      </c>
      <c r="G15" s="30">
        <v>50000</v>
      </c>
      <c r="H15" s="69">
        <v>2440</v>
      </c>
      <c r="I15" s="60">
        <f t="shared" si="0"/>
        <v>4.88</v>
      </c>
      <c r="J15" s="30">
        <v>50000</v>
      </c>
      <c r="K15" s="30">
        <v>0</v>
      </c>
      <c r="L15" s="31" t="s">
        <v>229</v>
      </c>
      <c r="M15" s="30"/>
      <c r="N15" s="30">
        <v>50000</v>
      </c>
      <c r="O15" s="30">
        <v>500000</v>
      </c>
      <c r="P15" s="30"/>
      <c r="Q15" s="29" t="s">
        <v>321</v>
      </c>
    </row>
    <row r="16" spans="1:17" ht="45">
      <c r="A16" s="28" t="s">
        <v>271</v>
      </c>
      <c r="B16" s="29">
        <v>720</v>
      </c>
      <c r="C16" s="29">
        <v>72095</v>
      </c>
      <c r="D16" s="24" t="s">
        <v>230</v>
      </c>
      <c r="E16" s="30">
        <v>101810</v>
      </c>
      <c r="F16" s="30">
        <v>6000</v>
      </c>
      <c r="G16" s="30">
        <v>29195</v>
      </c>
      <c r="H16" s="69">
        <v>3416</v>
      </c>
      <c r="I16" s="60">
        <f t="shared" si="0"/>
        <v>11.7</v>
      </c>
      <c r="J16" s="30">
        <v>10000</v>
      </c>
      <c r="K16" s="30"/>
      <c r="L16" s="31" t="s">
        <v>229</v>
      </c>
      <c r="M16" s="30">
        <v>19195</v>
      </c>
      <c r="N16" s="30">
        <v>40504</v>
      </c>
      <c r="O16" s="30">
        <v>26111</v>
      </c>
      <c r="P16" s="30"/>
      <c r="Q16" s="29" t="s">
        <v>321</v>
      </c>
    </row>
    <row r="17" spans="1:17" ht="45" customHeight="1">
      <c r="A17" s="28" t="s">
        <v>277</v>
      </c>
      <c r="B17" s="29">
        <v>801</v>
      </c>
      <c r="C17" s="29">
        <v>80101</v>
      </c>
      <c r="D17" s="24" t="s">
        <v>100</v>
      </c>
      <c r="E17" s="30">
        <v>624393</v>
      </c>
      <c r="F17" s="30">
        <v>17908</v>
      </c>
      <c r="G17" s="30">
        <v>606485</v>
      </c>
      <c r="H17" s="69">
        <v>606485</v>
      </c>
      <c r="I17" s="60">
        <f>ROUND((H17/G17)*100,2)</f>
        <v>100</v>
      </c>
      <c r="J17" s="30">
        <v>24844</v>
      </c>
      <c r="K17" s="30">
        <v>300000</v>
      </c>
      <c r="L17" s="31" t="s">
        <v>304</v>
      </c>
      <c r="M17" s="30">
        <v>281641</v>
      </c>
      <c r="N17" s="30">
        <v>0</v>
      </c>
      <c r="O17" s="30"/>
      <c r="P17" s="30"/>
      <c r="Q17" s="29" t="s">
        <v>321</v>
      </c>
    </row>
    <row r="18" spans="1:17" ht="78.75" customHeight="1">
      <c r="A18" s="28" t="s">
        <v>291</v>
      </c>
      <c r="B18" s="29">
        <v>801</v>
      </c>
      <c r="C18" s="29">
        <v>80101</v>
      </c>
      <c r="D18" s="24" t="s">
        <v>189</v>
      </c>
      <c r="E18" s="30">
        <v>800000</v>
      </c>
      <c r="F18" s="30">
        <v>0</v>
      </c>
      <c r="G18" s="30">
        <v>20000</v>
      </c>
      <c r="H18" s="69">
        <v>18544</v>
      </c>
      <c r="I18" s="60">
        <f>ROUND((H18/G18)*100,2)</f>
        <v>92.72</v>
      </c>
      <c r="J18" s="30">
        <v>20000</v>
      </c>
      <c r="K18" s="30">
        <v>0</v>
      </c>
      <c r="L18" s="31" t="s">
        <v>304</v>
      </c>
      <c r="M18" s="30">
        <v>0</v>
      </c>
      <c r="N18" s="30">
        <v>0</v>
      </c>
      <c r="O18" s="30">
        <v>0</v>
      </c>
      <c r="P18" s="30">
        <v>780000</v>
      </c>
      <c r="Q18" s="29" t="s">
        <v>321</v>
      </c>
    </row>
    <row r="19" spans="1:17" ht="81.75" customHeight="1">
      <c r="A19" s="28" t="s">
        <v>318</v>
      </c>
      <c r="B19" s="29">
        <v>801</v>
      </c>
      <c r="C19" s="29">
        <v>80101</v>
      </c>
      <c r="D19" s="24" t="s">
        <v>190</v>
      </c>
      <c r="E19" s="30">
        <v>1330000</v>
      </c>
      <c r="F19" s="30">
        <v>0</v>
      </c>
      <c r="G19" s="30">
        <v>25000</v>
      </c>
      <c r="H19" s="69">
        <v>15250</v>
      </c>
      <c r="I19" s="60">
        <f t="shared" si="0"/>
        <v>61</v>
      </c>
      <c r="J19" s="30">
        <v>25000</v>
      </c>
      <c r="K19" s="30">
        <v>0</v>
      </c>
      <c r="L19" s="31" t="s">
        <v>304</v>
      </c>
      <c r="M19" s="30">
        <v>0</v>
      </c>
      <c r="N19" s="30">
        <v>0</v>
      </c>
      <c r="O19" s="30"/>
      <c r="P19" s="30">
        <v>1305000</v>
      </c>
      <c r="Q19" s="29" t="s">
        <v>321</v>
      </c>
    </row>
    <row r="20" spans="1:17" ht="195.75" customHeight="1">
      <c r="A20" s="28" t="s">
        <v>104</v>
      </c>
      <c r="B20" s="29">
        <v>921</v>
      </c>
      <c r="C20" s="29">
        <v>92105</v>
      </c>
      <c r="D20" s="24" t="s">
        <v>341</v>
      </c>
      <c r="E20" s="30">
        <v>1575254</v>
      </c>
      <c r="F20" s="30">
        <v>88450</v>
      </c>
      <c r="G20" s="30">
        <v>1486804</v>
      </c>
      <c r="H20" s="69">
        <v>1395782.31</v>
      </c>
      <c r="I20" s="60">
        <f t="shared" si="0"/>
        <v>93.88</v>
      </c>
      <c r="J20" s="30">
        <v>50164</v>
      </c>
      <c r="K20" s="30">
        <v>871724</v>
      </c>
      <c r="L20" s="31" t="s">
        <v>304</v>
      </c>
      <c r="M20" s="30">
        <v>564916</v>
      </c>
      <c r="N20" s="30">
        <v>0</v>
      </c>
      <c r="O20" s="30"/>
      <c r="P20" s="30"/>
      <c r="Q20" s="29" t="s">
        <v>321</v>
      </c>
    </row>
    <row r="21" spans="1:17" ht="81.75" customHeight="1">
      <c r="A21" s="28" t="s">
        <v>105</v>
      </c>
      <c r="B21" s="29">
        <v>921</v>
      </c>
      <c r="C21" s="29">
        <v>92105</v>
      </c>
      <c r="D21" s="24" t="s">
        <v>344</v>
      </c>
      <c r="E21" s="30">
        <v>873050</v>
      </c>
      <c r="F21" s="30">
        <v>3050</v>
      </c>
      <c r="G21" s="30">
        <v>70000</v>
      </c>
      <c r="H21" s="69">
        <v>0</v>
      </c>
      <c r="I21" s="60">
        <f t="shared" si="0"/>
        <v>0</v>
      </c>
      <c r="J21" s="30">
        <v>70000</v>
      </c>
      <c r="K21" s="30">
        <v>0</v>
      </c>
      <c r="L21" s="31" t="s">
        <v>304</v>
      </c>
      <c r="M21" s="30">
        <v>0</v>
      </c>
      <c r="N21" s="30">
        <v>0</v>
      </c>
      <c r="O21" s="30"/>
      <c r="P21" s="30">
        <v>800000</v>
      </c>
      <c r="Q21" s="29" t="s">
        <v>321</v>
      </c>
    </row>
    <row r="22" spans="1:17" ht="87" customHeight="1">
      <c r="A22" s="28" t="s">
        <v>106</v>
      </c>
      <c r="B22" s="29">
        <v>926</v>
      </c>
      <c r="C22" s="29">
        <v>92695</v>
      </c>
      <c r="D22" s="24" t="s">
        <v>345</v>
      </c>
      <c r="E22" s="30">
        <v>1826813</v>
      </c>
      <c r="F22" s="30">
        <v>29132</v>
      </c>
      <c r="G22" s="30">
        <v>6100</v>
      </c>
      <c r="H22" s="69">
        <v>6100</v>
      </c>
      <c r="I22" s="60">
        <f t="shared" si="0"/>
        <v>100</v>
      </c>
      <c r="J22" s="30">
        <v>6100</v>
      </c>
      <c r="K22" s="30">
        <v>0</v>
      </c>
      <c r="L22" s="31" t="s">
        <v>304</v>
      </c>
      <c r="M22" s="30">
        <v>0</v>
      </c>
      <c r="N22" s="30">
        <v>590731</v>
      </c>
      <c r="O22" s="30">
        <v>1200850</v>
      </c>
      <c r="P22" s="30"/>
      <c r="Q22" s="29" t="s">
        <v>321</v>
      </c>
    </row>
    <row r="23" spans="1:17" ht="16.5" customHeight="1">
      <c r="A23" s="523" t="s">
        <v>313</v>
      </c>
      <c r="B23" s="523"/>
      <c r="C23" s="523"/>
      <c r="D23" s="523"/>
      <c r="E23" s="30">
        <f>SUM(E10,E11,E12,E13,E14,E15,E16,E17,E18,E19,E20,E21,E22)</f>
        <v>13678714</v>
      </c>
      <c r="F23" s="30">
        <f>SUM(F10:F22)</f>
        <v>787469</v>
      </c>
      <c r="G23" s="30">
        <f>SUM(G10:G22)</f>
        <v>4440019</v>
      </c>
      <c r="H23" s="69">
        <f>SUM(H10:H22)</f>
        <v>4162809.52</v>
      </c>
      <c r="I23" s="60">
        <f>ROUND((H23/G23)*100,2)</f>
        <v>93.76</v>
      </c>
      <c r="J23" s="30">
        <f>SUM(J10:J22)</f>
        <v>310652</v>
      </c>
      <c r="K23" s="30">
        <f>SUM(K10:K22)</f>
        <v>2827752</v>
      </c>
      <c r="L23" s="30"/>
      <c r="M23" s="30">
        <f>SUM(M10:M22)</f>
        <v>1301615</v>
      </c>
      <c r="N23" s="30">
        <f>SUM(N10:N22)</f>
        <v>1919035</v>
      </c>
      <c r="O23" s="30">
        <f>SUM(O10:O22)</f>
        <v>3647191</v>
      </c>
      <c r="P23" s="30">
        <f>SUM(P10:P22)</f>
        <v>2885000</v>
      </c>
      <c r="Q23" s="174" t="s">
        <v>290</v>
      </c>
    </row>
  </sheetData>
  <sheetProtection/>
  <mergeCells count="21">
    <mergeCell ref="A23:D23"/>
    <mergeCell ref="J5:M5"/>
    <mergeCell ref="J6:J8"/>
    <mergeCell ref="K6:K8"/>
    <mergeCell ref="L6:L8"/>
    <mergeCell ref="E4:E8"/>
    <mergeCell ref="A2:Q2"/>
    <mergeCell ref="A4:A8"/>
    <mergeCell ref="B4:B8"/>
    <mergeCell ref="C4:C8"/>
    <mergeCell ref="D4:D8"/>
    <mergeCell ref="Q4:Q8"/>
    <mergeCell ref="G4:P4"/>
    <mergeCell ref="M6:M8"/>
    <mergeCell ref="N5:N8"/>
    <mergeCell ref="P5:P8"/>
    <mergeCell ref="O5:O8"/>
    <mergeCell ref="I5:I8"/>
    <mergeCell ref="G5:G8"/>
    <mergeCell ref="F4:F8"/>
    <mergeCell ref="H5:H8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3">
      <selection activeCell="A26" sqref="A26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63" customWidth="1"/>
    <col min="5" max="5" width="11.625" style="63" customWidth="1"/>
    <col min="6" max="6" width="9.75390625" style="1" customWidth="1"/>
    <col min="7" max="16384" width="9.125" style="1" customWidth="1"/>
  </cols>
  <sheetData>
    <row r="1" ht="12.75">
      <c r="E1" s="78" t="s">
        <v>28</v>
      </c>
    </row>
    <row r="2" spans="1:4" ht="15" customHeight="1">
      <c r="A2" s="526" t="s">
        <v>195</v>
      </c>
      <c r="B2" s="526"/>
      <c r="C2" s="526"/>
      <c r="D2" s="526"/>
    </row>
    <row r="3" ht="6.75" customHeight="1">
      <c r="A3" s="7"/>
    </row>
    <row r="4" spans="4:6" ht="12.75">
      <c r="D4" s="106"/>
      <c r="E4" s="106"/>
      <c r="F4" s="4" t="s">
        <v>286</v>
      </c>
    </row>
    <row r="5" spans="1:6" ht="15" customHeight="1">
      <c r="A5" s="527" t="s">
        <v>299</v>
      </c>
      <c r="B5" s="527" t="s">
        <v>260</v>
      </c>
      <c r="C5" s="524" t="s">
        <v>301</v>
      </c>
      <c r="D5" s="528" t="s">
        <v>181</v>
      </c>
      <c r="E5" s="528" t="s">
        <v>326</v>
      </c>
      <c r="F5" s="524" t="s">
        <v>325</v>
      </c>
    </row>
    <row r="6" spans="1:6" ht="15" customHeight="1">
      <c r="A6" s="527"/>
      <c r="B6" s="527"/>
      <c r="C6" s="527"/>
      <c r="D6" s="528"/>
      <c r="E6" s="528"/>
      <c r="F6" s="524"/>
    </row>
    <row r="7" spans="1:6" ht="15.75" customHeight="1">
      <c r="A7" s="527"/>
      <c r="B7" s="527"/>
      <c r="C7" s="527"/>
      <c r="D7" s="528"/>
      <c r="E7" s="528"/>
      <c r="F7" s="524"/>
    </row>
    <row r="8" spans="1:6" s="15" customFormat="1" ht="6.75" customHeight="1">
      <c r="A8" s="14">
        <v>1</v>
      </c>
      <c r="B8" s="14">
        <v>2</v>
      </c>
      <c r="C8" s="14">
        <v>3</v>
      </c>
      <c r="D8" s="114">
        <v>4</v>
      </c>
      <c r="E8" s="114">
        <v>5</v>
      </c>
      <c r="F8" s="14">
        <v>6</v>
      </c>
    </row>
    <row r="9" spans="1:6" ht="18.75" customHeight="1">
      <c r="A9" s="525" t="s">
        <v>272</v>
      </c>
      <c r="B9" s="525"/>
      <c r="C9" s="11"/>
      <c r="D9" s="107">
        <v>6185482.96</v>
      </c>
      <c r="E9" s="107">
        <f>SUM(E10:E18)</f>
        <v>6121964.09</v>
      </c>
      <c r="F9" s="75">
        <f>ROUND((E9/D9)*100,2)</f>
        <v>98.97</v>
      </c>
    </row>
    <row r="10" spans="1:6" ht="18.75" customHeight="1">
      <c r="A10" s="11" t="s">
        <v>262</v>
      </c>
      <c r="B10" s="12" t="s">
        <v>267</v>
      </c>
      <c r="C10" s="11" t="s">
        <v>273</v>
      </c>
      <c r="D10" s="107">
        <v>3965624</v>
      </c>
      <c r="E10" s="107">
        <v>3896716</v>
      </c>
      <c r="F10" s="75">
        <f>ROUND((E10/D10)*100,2)</f>
        <v>98.26</v>
      </c>
    </row>
    <row r="11" spans="1:6" ht="18.75" customHeight="1">
      <c r="A11" s="11" t="s">
        <v>263</v>
      </c>
      <c r="B11" s="12" t="s">
        <v>268</v>
      </c>
      <c r="C11" s="11" t="s">
        <v>273</v>
      </c>
      <c r="D11" s="107"/>
      <c r="E11" s="107"/>
      <c r="F11" s="75"/>
    </row>
    <row r="12" spans="1:6" ht="51">
      <c r="A12" s="11" t="s">
        <v>264</v>
      </c>
      <c r="B12" s="33" t="s">
        <v>310</v>
      </c>
      <c r="C12" s="11" t="s">
        <v>292</v>
      </c>
      <c r="D12" s="107">
        <v>796751</v>
      </c>
      <c r="E12" s="107">
        <v>778308.47</v>
      </c>
      <c r="F12" s="75">
        <f>ROUND((E12/D12)*100,2)</f>
        <v>97.69</v>
      </c>
    </row>
    <row r="13" spans="1:6" ht="18.75" customHeight="1">
      <c r="A13" s="11" t="s">
        <v>256</v>
      </c>
      <c r="B13" s="12" t="s">
        <v>275</v>
      </c>
      <c r="C13" s="11" t="s">
        <v>293</v>
      </c>
      <c r="D13" s="107"/>
      <c r="E13" s="107"/>
      <c r="F13" s="18"/>
    </row>
    <row r="14" spans="1:6" ht="18.75" customHeight="1">
      <c r="A14" s="11" t="s">
        <v>266</v>
      </c>
      <c r="B14" s="12" t="s">
        <v>311</v>
      </c>
      <c r="C14" s="11" t="s">
        <v>243</v>
      </c>
      <c r="D14" s="107" t="s">
        <v>322</v>
      </c>
      <c r="E14" s="107" t="s">
        <v>322</v>
      </c>
      <c r="F14" s="18" t="s">
        <v>322</v>
      </c>
    </row>
    <row r="15" spans="1:6" ht="18.75" customHeight="1">
      <c r="A15" s="11" t="s">
        <v>269</v>
      </c>
      <c r="B15" s="12" t="s">
        <v>270</v>
      </c>
      <c r="C15" s="11" t="s">
        <v>274</v>
      </c>
      <c r="D15" s="107"/>
      <c r="E15" s="107"/>
      <c r="F15" s="75"/>
    </row>
    <row r="16" spans="1:6" ht="18.75" customHeight="1">
      <c r="A16" s="11" t="s">
        <v>271</v>
      </c>
      <c r="B16" s="12" t="s">
        <v>244</v>
      </c>
      <c r="C16" s="11" t="s">
        <v>302</v>
      </c>
      <c r="D16" s="107"/>
      <c r="E16" s="107"/>
      <c r="F16" s="18"/>
    </row>
    <row r="17" spans="1:6" ht="18.75" customHeight="1">
      <c r="A17" s="11" t="s">
        <v>277</v>
      </c>
      <c r="B17" s="12" t="s">
        <v>319</v>
      </c>
      <c r="C17" s="11" t="s">
        <v>276</v>
      </c>
      <c r="D17" s="107">
        <v>1423107.96</v>
      </c>
      <c r="E17" s="107">
        <v>1446939.62</v>
      </c>
      <c r="F17" s="75">
        <f>ROUND((E17/D17)*100,2)</f>
        <v>101.67</v>
      </c>
    </row>
    <row r="18" spans="1:6" ht="18.75" customHeight="1">
      <c r="A18" s="11" t="s">
        <v>291</v>
      </c>
      <c r="B18" s="12" t="s">
        <v>317</v>
      </c>
      <c r="C18" s="11" t="s">
        <v>281</v>
      </c>
      <c r="D18" s="107"/>
      <c r="E18" s="107"/>
      <c r="F18" s="18"/>
    </row>
    <row r="19" spans="1:6" ht="18.75" customHeight="1">
      <c r="A19" s="525" t="s">
        <v>312</v>
      </c>
      <c r="B19" s="525"/>
      <c r="C19" s="11"/>
      <c r="D19" s="107">
        <v>650000</v>
      </c>
      <c r="E19" s="107">
        <f>SUM(E20:E26)</f>
        <v>650000</v>
      </c>
      <c r="F19" s="75">
        <f>ROUND((E19/D19)*100,2)</f>
        <v>100</v>
      </c>
    </row>
    <row r="20" spans="1:6" ht="18.75" customHeight="1">
      <c r="A20" s="11" t="s">
        <v>262</v>
      </c>
      <c r="B20" s="12" t="s">
        <v>294</v>
      </c>
      <c r="C20" s="11" t="s">
        <v>279</v>
      </c>
      <c r="D20" s="107">
        <v>650000</v>
      </c>
      <c r="E20" s="107">
        <v>650000</v>
      </c>
      <c r="F20" s="75">
        <f>ROUND((E20/D20)*100,2)</f>
        <v>100</v>
      </c>
    </row>
    <row r="21" spans="1:6" ht="18.75" customHeight="1">
      <c r="A21" s="11" t="s">
        <v>263</v>
      </c>
      <c r="B21" s="12" t="s">
        <v>278</v>
      </c>
      <c r="C21" s="11" t="s">
        <v>279</v>
      </c>
      <c r="D21" s="107"/>
      <c r="E21" s="107"/>
      <c r="F21" s="18"/>
    </row>
    <row r="22" spans="1:6" ht="51">
      <c r="A22" s="11" t="s">
        <v>264</v>
      </c>
      <c r="B22" s="33" t="s">
        <v>297</v>
      </c>
      <c r="C22" s="11" t="s">
        <v>298</v>
      </c>
      <c r="D22" s="107"/>
      <c r="E22" s="107"/>
      <c r="F22" s="18"/>
    </row>
    <row r="23" spans="1:6" ht="18.75" customHeight="1">
      <c r="A23" s="11" t="s">
        <v>256</v>
      </c>
      <c r="B23" s="12" t="s">
        <v>295</v>
      </c>
      <c r="C23" s="11" t="s">
        <v>289</v>
      </c>
      <c r="D23" s="107"/>
      <c r="E23" s="107"/>
      <c r="F23" s="18"/>
    </row>
    <row r="24" spans="1:6" ht="18.75" customHeight="1">
      <c r="A24" s="11" t="s">
        <v>266</v>
      </c>
      <c r="B24" s="12" t="s">
        <v>296</v>
      </c>
      <c r="C24" s="11" t="s">
        <v>281</v>
      </c>
      <c r="D24" s="107"/>
      <c r="E24" s="107"/>
      <c r="F24" s="18"/>
    </row>
    <row r="25" spans="1:6" ht="18.75" customHeight="1">
      <c r="A25" s="11" t="s">
        <v>269</v>
      </c>
      <c r="B25" s="12" t="s">
        <v>245</v>
      </c>
      <c r="C25" s="11" t="s">
        <v>282</v>
      </c>
      <c r="D25" s="107"/>
      <c r="E25" s="107"/>
      <c r="F25" s="18"/>
    </row>
    <row r="26" spans="1:6" ht="34.5" customHeight="1">
      <c r="A26" s="11" t="s">
        <v>271</v>
      </c>
      <c r="B26" s="33" t="s">
        <v>246</v>
      </c>
      <c r="C26" s="11" t="s">
        <v>280</v>
      </c>
      <c r="D26" s="107"/>
      <c r="E26" s="107"/>
      <c r="F26" s="75"/>
    </row>
  </sheetData>
  <sheetProtection/>
  <mergeCells count="9">
    <mergeCell ref="F5:F7"/>
    <mergeCell ref="A9:B9"/>
    <mergeCell ref="A19:B19"/>
    <mergeCell ref="A2:D2"/>
    <mergeCell ref="A5:A7"/>
    <mergeCell ref="C5:C7"/>
    <mergeCell ref="B5:B7"/>
    <mergeCell ref="D5:D7"/>
    <mergeCell ref="E5:E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375" style="1" customWidth="1"/>
    <col min="5" max="5" width="31.875" style="1" customWidth="1"/>
    <col min="6" max="6" width="14.875" style="1" customWidth="1"/>
    <col min="7" max="7" width="11.375" style="63" customWidth="1"/>
    <col min="8" max="16384" width="9.125" style="1" customWidth="1"/>
  </cols>
  <sheetData>
    <row r="1" ht="12.75">
      <c r="G1" s="78"/>
    </row>
    <row r="2" spans="1:8" ht="19.5" customHeight="1">
      <c r="A2" s="417" t="s">
        <v>207</v>
      </c>
      <c r="B2" s="417"/>
      <c r="C2" s="417"/>
      <c r="D2" s="417"/>
      <c r="E2" s="417"/>
      <c r="F2" s="417"/>
      <c r="G2" s="529"/>
      <c r="H2" s="529"/>
    </row>
    <row r="3" spans="5:6" ht="19.5" customHeight="1">
      <c r="E3" s="2"/>
      <c r="F3" s="2"/>
    </row>
    <row r="4" spans="6:8" ht="19.5" customHeight="1">
      <c r="F4" s="5"/>
      <c r="H4" s="5" t="s">
        <v>286</v>
      </c>
    </row>
    <row r="5" spans="1:8" s="53" customFormat="1" ht="27.75" customHeight="1">
      <c r="A5" s="52" t="s">
        <v>299</v>
      </c>
      <c r="B5" s="52" t="s">
        <v>257</v>
      </c>
      <c r="C5" s="52" t="s">
        <v>258</v>
      </c>
      <c r="D5" s="328" t="s">
        <v>259</v>
      </c>
      <c r="E5" s="52" t="s">
        <v>288</v>
      </c>
      <c r="F5" s="52" t="s">
        <v>330</v>
      </c>
      <c r="G5" s="113" t="s">
        <v>331</v>
      </c>
      <c r="H5" s="54" t="s">
        <v>325</v>
      </c>
    </row>
    <row r="6" spans="1:8" ht="11.25" customHeight="1">
      <c r="A6" s="8">
        <v>1</v>
      </c>
      <c r="B6" s="8">
        <v>2</v>
      </c>
      <c r="C6" s="8">
        <v>3</v>
      </c>
      <c r="D6" s="8"/>
      <c r="E6" s="8">
        <v>4</v>
      </c>
      <c r="F6" s="8">
        <v>5</v>
      </c>
      <c r="G6" s="327">
        <v>6</v>
      </c>
      <c r="H6" s="74">
        <v>7</v>
      </c>
    </row>
    <row r="7" spans="1:8" ht="17.25" customHeight="1">
      <c r="A7" s="354" t="s">
        <v>186</v>
      </c>
      <c r="B7" s="355"/>
      <c r="C7" s="355"/>
      <c r="D7" s="355"/>
      <c r="E7" s="355"/>
      <c r="F7" s="355"/>
      <c r="G7" s="355"/>
      <c r="H7" s="356"/>
    </row>
    <row r="8" spans="1:8" ht="45" customHeight="1">
      <c r="A8" s="11" t="s">
        <v>262</v>
      </c>
      <c r="B8" s="12">
        <v>921</v>
      </c>
      <c r="C8" s="12">
        <v>92116</v>
      </c>
      <c r="D8" s="12">
        <v>2480</v>
      </c>
      <c r="E8" s="33" t="s">
        <v>10</v>
      </c>
      <c r="F8" s="18">
        <v>60000</v>
      </c>
      <c r="G8" s="202">
        <v>59616.77</v>
      </c>
      <c r="H8" s="75">
        <f>ROUND((G8/F8)*100,2)</f>
        <v>99.36</v>
      </c>
    </row>
    <row r="9" spans="1:8" ht="21" customHeight="1">
      <c r="A9" s="354" t="s">
        <v>187</v>
      </c>
      <c r="B9" s="355"/>
      <c r="C9" s="355"/>
      <c r="D9" s="355"/>
      <c r="E9" s="355"/>
      <c r="F9" s="355"/>
      <c r="G9" s="355"/>
      <c r="H9" s="356"/>
    </row>
    <row r="10" spans="1:8" ht="51" customHeight="1">
      <c r="A10" s="11" t="s">
        <v>262</v>
      </c>
      <c r="B10" s="12">
        <v>754</v>
      </c>
      <c r="C10" s="12">
        <v>75412</v>
      </c>
      <c r="D10" s="12">
        <v>2580</v>
      </c>
      <c r="E10" s="33" t="s">
        <v>77</v>
      </c>
      <c r="F10" s="18">
        <v>96200</v>
      </c>
      <c r="G10" s="202">
        <v>96200</v>
      </c>
      <c r="H10" s="75">
        <f>ROUND((G10/F10)*100,2)</f>
        <v>100</v>
      </c>
    </row>
    <row r="11" spans="1:8" ht="30" customHeight="1" hidden="1">
      <c r="A11" s="12"/>
      <c r="B11" s="12"/>
      <c r="C11" s="12"/>
      <c r="D11" s="12"/>
      <c r="E11" s="33"/>
      <c r="F11" s="18"/>
      <c r="G11" s="311"/>
      <c r="H11" s="59"/>
    </row>
    <row r="12" spans="1:8" ht="30" customHeight="1" hidden="1">
      <c r="A12" s="12"/>
      <c r="B12" s="12"/>
      <c r="C12" s="12"/>
      <c r="D12" s="12"/>
      <c r="E12" s="33"/>
      <c r="F12" s="18"/>
      <c r="G12" s="311"/>
      <c r="H12" s="59"/>
    </row>
    <row r="13" spans="1:8" ht="30" customHeight="1" hidden="1">
      <c r="A13" s="12"/>
      <c r="B13" s="12"/>
      <c r="C13" s="12"/>
      <c r="D13" s="12"/>
      <c r="E13" s="73"/>
      <c r="F13" s="18"/>
      <c r="G13" s="311"/>
      <c r="H13" s="59"/>
    </row>
    <row r="14" spans="1:8" ht="38.25" customHeight="1" hidden="1">
      <c r="A14" s="12"/>
      <c r="B14" s="12"/>
      <c r="C14" s="12"/>
      <c r="D14" s="12"/>
      <c r="E14" s="33"/>
      <c r="F14" s="18"/>
      <c r="G14" s="311"/>
      <c r="H14" s="59"/>
    </row>
    <row r="15" spans="1:8" s="32" customFormat="1" ht="30" customHeight="1">
      <c r="A15" s="525" t="s">
        <v>208</v>
      </c>
      <c r="B15" s="525"/>
      <c r="C15" s="525"/>
      <c r="D15" s="525"/>
      <c r="E15" s="525"/>
      <c r="F15" s="20">
        <f>SUM(F8,F10)</f>
        <v>156200</v>
      </c>
      <c r="G15" s="312">
        <f>SUM(G8:G14)</f>
        <v>155816.77</v>
      </c>
      <c r="H15" s="61">
        <f>ROUND((G15/F15)*100,2)</f>
        <v>99.75</v>
      </c>
    </row>
  </sheetData>
  <sheetProtection/>
  <mergeCells count="4">
    <mergeCell ref="A15:E15"/>
    <mergeCell ref="A2:H2"/>
    <mergeCell ref="A7:H7"/>
    <mergeCell ref="A9:H9"/>
  </mergeCells>
  <printOptions horizontalCentered="1"/>
  <pageMargins left="0.787401574803149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3.00390625" style="0" customWidth="1"/>
    <col min="2" max="2" width="6.125" style="0" customWidth="1"/>
    <col min="3" max="4" width="8.625" style="0" customWidth="1"/>
    <col min="5" max="5" width="70.75390625" style="0" customWidth="1"/>
    <col min="6" max="6" width="20.00390625" style="0" customWidth="1"/>
    <col min="7" max="7" width="12.125" style="110" customWidth="1"/>
    <col min="8" max="8" width="11.625" style="110" customWidth="1"/>
    <col min="9" max="9" width="6.00390625" style="0" customWidth="1"/>
  </cols>
  <sheetData>
    <row r="1" ht="12.75">
      <c r="H1" s="111" t="s">
        <v>340</v>
      </c>
    </row>
    <row r="2" spans="1:9" ht="38.25" customHeight="1">
      <c r="A2" s="530" t="s">
        <v>349</v>
      </c>
      <c r="B2" s="530"/>
      <c r="C2" s="530"/>
      <c r="D2" s="530"/>
      <c r="E2" s="530"/>
      <c r="F2" s="530"/>
      <c r="G2" s="530"/>
      <c r="H2" s="531"/>
      <c r="I2" s="531"/>
    </row>
    <row r="3" spans="5:7" ht="19.5" customHeight="1">
      <c r="E3" s="1"/>
      <c r="F3" s="1"/>
      <c r="G3" s="62" t="s">
        <v>286</v>
      </c>
    </row>
    <row r="4" spans="1:9" s="56" customFormat="1" ht="42.75" customHeight="1">
      <c r="A4" s="52" t="s">
        <v>299</v>
      </c>
      <c r="B4" s="52" t="s">
        <v>257</v>
      </c>
      <c r="C4" s="52" t="s">
        <v>258</v>
      </c>
      <c r="D4" s="310" t="s">
        <v>259</v>
      </c>
      <c r="E4" s="52" t="s">
        <v>287</v>
      </c>
      <c r="F4" s="57" t="s">
        <v>75</v>
      </c>
      <c r="G4" s="112" t="s">
        <v>247</v>
      </c>
      <c r="H4" s="113" t="s">
        <v>329</v>
      </c>
      <c r="I4" s="54" t="s">
        <v>325</v>
      </c>
    </row>
    <row r="5" spans="1:9" s="16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164">
        <v>7</v>
      </c>
      <c r="H5" s="165">
        <v>8</v>
      </c>
      <c r="I5" s="58">
        <v>9</v>
      </c>
    </row>
    <row r="6" spans="1:9" s="17" customFormat="1" ht="15.75" customHeight="1">
      <c r="A6" s="354" t="s">
        <v>186</v>
      </c>
      <c r="B6" s="355"/>
      <c r="C6" s="355"/>
      <c r="D6" s="355"/>
      <c r="E6" s="355"/>
      <c r="F6" s="355"/>
      <c r="G6" s="247">
        <f>SUM(G7:G11)</f>
        <v>694938</v>
      </c>
      <c r="H6" s="247">
        <f>SUM(H7:H11)</f>
        <v>694807.89</v>
      </c>
      <c r="I6" s="329">
        <f aca="true" t="shared" si="0" ref="I6:I24">ROUND((H6/G6)*100,2)</f>
        <v>99.98</v>
      </c>
    </row>
    <row r="7" spans="1:9" s="1" customFormat="1" ht="55.5" customHeight="1">
      <c r="A7" s="12" t="s">
        <v>262</v>
      </c>
      <c r="B7" s="12">
        <v>600</v>
      </c>
      <c r="C7" s="12">
        <v>60014</v>
      </c>
      <c r="D7" s="12">
        <v>6300</v>
      </c>
      <c r="E7" s="33" t="s">
        <v>248</v>
      </c>
      <c r="F7" s="166" t="s">
        <v>76</v>
      </c>
      <c r="G7" s="216">
        <v>483000</v>
      </c>
      <c r="H7" s="107">
        <v>482914.91</v>
      </c>
      <c r="I7" s="60">
        <f t="shared" si="0"/>
        <v>99.98</v>
      </c>
    </row>
    <row r="8" spans="1:9" s="1" customFormat="1" ht="64.5" customHeight="1">
      <c r="A8" s="12" t="s">
        <v>263</v>
      </c>
      <c r="B8" s="12">
        <v>600</v>
      </c>
      <c r="C8" s="12">
        <v>60014</v>
      </c>
      <c r="D8" s="12">
        <v>6300</v>
      </c>
      <c r="E8" s="33" t="s">
        <v>249</v>
      </c>
      <c r="F8" s="166" t="s">
        <v>76</v>
      </c>
      <c r="G8" s="107">
        <v>25000</v>
      </c>
      <c r="H8" s="202">
        <v>25000</v>
      </c>
      <c r="I8" s="60">
        <f t="shared" si="0"/>
        <v>100</v>
      </c>
    </row>
    <row r="9" spans="1:9" s="1" customFormat="1" ht="71.25" customHeight="1">
      <c r="A9" s="12" t="s">
        <v>264</v>
      </c>
      <c r="B9" s="12">
        <v>600</v>
      </c>
      <c r="C9" s="12">
        <v>60014</v>
      </c>
      <c r="D9" s="12">
        <v>6300</v>
      </c>
      <c r="E9" s="33" t="s">
        <v>11</v>
      </c>
      <c r="F9" s="166" t="s">
        <v>76</v>
      </c>
      <c r="G9" s="107">
        <v>165000</v>
      </c>
      <c r="H9" s="202">
        <v>164954.98</v>
      </c>
      <c r="I9" s="60">
        <f>ROUND((H9/G9)*100,2)</f>
        <v>99.97</v>
      </c>
    </row>
    <row r="10" spans="1:9" s="1" customFormat="1" ht="57.75" customHeight="1">
      <c r="A10" s="12" t="s">
        <v>256</v>
      </c>
      <c r="B10" s="12">
        <v>801</v>
      </c>
      <c r="C10" s="12">
        <v>80113</v>
      </c>
      <c r="D10" s="12">
        <v>2320</v>
      </c>
      <c r="E10" s="33" t="s">
        <v>12</v>
      </c>
      <c r="F10" s="166" t="s">
        <v>76</v>
      </c>
      <c r="G10" s="107">
        <v>16938</v>
      </c>
      <c r="H10" s="202">
        <v>16938</v>
      </c>
      <c r="I10" s="60">
        <f t="shared" si="0"/>
        <v>100</v>
      </c>
    </row>
    <row r="11" spans="1:9" s="1" customFormat="1" ht="53.25" customHeight="1">
      <c r="A11" s="12" t="s">
        <v>266</v>
      </c>
      <c r="B11" s="12">
        <v>851</v>
      </c>
      <c r="C11" s="12">
        <v>85121</v>
      </c>
      <c r="D11" s="12">
        <v>2560</v>
      </c>
      <c r="E11" s="33" t="s">
        <v>13</v>
      </c>
      <c r="F11" s="166" t="s">
        <v>250</v>
      </c>
      <c r="G11" s="55">
        <v>5000</v>
      </c>
      <c r="H11" s="202">
        <v>5000</v>
      </c>
      <c r="I11" s="60">
        <f t="shared" si="0"/>
        <v>100</v>
      </c>
    </row>
    <row r="12" spans="1:9" s="77" customFormat="1" ht="23.25" customHeight="1">
      <c r="A12" s="354" t="s">
        <v>187</v>
      </c>
      <c r="B12" s="355"/>
      <c r="C12" s="355"/>
      <c r="D12" s="355"/>
      <c r="E12" s="355"/>
      <c r="F12" s="355"/>
      <c r="G12" s="247">
        <f>SUM(G13:G26)</f>
        <v>80000</v>
      </c>
      <c r="H12" s="247">
        <f>SUM(H13:H26)</f>
        <v>79984.65</v>
      </c>
      <c r="I12" s="329">
        <f t="shared" si="0"/>
        <v>99.98</v>
      </c>
    </row>
    <row r="13" spans="1:9" s="1" customFormat="1" ht="52.5" customHeight="1">
      <c r="A13" s="12" t="s">
        <v>262</v>
      </c>
      <c r="B13" s="12">
        <v>921</v>
      </c>
      <c r="C13" s="12">
        <v>92105</v>
      </c>
      <c r="D13" s="12">
        <v>2820</v>
      </c>
      <c r="E13" s="33" t="s">
        <v>14</v>
      </c>
      <c r="F13" s="166" t="s">
        <v>210</v>
      </c>
      <c r="G13" s="107">
        <v>3130</v>
      </c>
      <c r="H13" s="202">
        <v>3130</v>
      </c>
      <c r="I13" s="60">
        <f t="shared" si="0"/>
        <v>100</v>
      </c>
    </row>
    <row r="14" spans="1:9" s="1" customFormat="1" ht="55.5" customHeight="1">
      <c r="A14" s="12" t="s">
        <v>263</v>
      </c>
      <c r="B14" s="12">
        <v>921</v>
      </c>
      <c r="C14" s="12">
        <v>92105</v>
      </c>
      <c r="D14" s="12">
        <v>2820</v>
      </c>
      <c r="E14" s="33" t="s">
        <v>15</v>
      </c>
      <c r="F14" s="166" t="s">
        <v>16</v>
      </c>
      <c r="G14" s="107">
        <v>6370</v>
      </c>
      <c r="H14" s="202">
        <v>6370</v>
      </c>
      <c r="I14" s="60">
        <f>ROUND((H14/G14)*100,2)</f>
        <v>100</v>
      </c>
    </row>
    <row r="15" spans="1:9" s="1" customFormat="1" ht="78" customHeight="1">
      <c r="A15" s="12" t="s">
        <v>264</v>
      </c>
      <c r="B15" s="12">
        <v>921</v>
      </c>
      <c r="C15" s="12">
        <v>92105</v>
      </c>
      <c r="D15" s="12">
        <v>2820</v>
      </c>
      <c r="E15" s="33" t="s">
        <v>217</v>
      </c>
      <c r="F15" s="166" t="s">
        <v>218</v>
      </c>
      <c r="G15" s="55">
        <v>1200</v>
      </c>
      <c r="H15" s="202">
        <v>1200</v>
      </c>
      <c r="I15" s="60">
        <f t="shared" si="0"/>
        <v>100</v>
      </c>
    </row>
    <row r="16" spans="1:9" s="1" customFormat="1" ht="50.25" customHeight="1">
      <c r="A16" s="12" t="s">
        <v>256</v>
      </c>
      <c r="B16" s="12">
        <v>921</v>
      </c>
      <c r="C16" s="12">
        <v>92105</v>
      </c>
      <c r="D16" s="12">
        <v>2820</v>
      </c>
      <c r="E16" s="33" t="s">
        <v>17</v>
      </c>
      <c r="F16" s="166" t="s">
        <v>210</v>
      </c>
      <c r="G16" s="55">
        <v>5000</v>
      </c>
      <c r="H16" s="202">
        <v>4984.65</v>
      </c>
      <c r="I16" s="60">
        <f>ROUND((H16/G16)*100,2)</f>
        <v>99.69</v>
      </c>
    </row>
    <row r="17" spans="1:9" s="1" customFormat="1" ht="73.5" customHeight="1">
      <c r="A17" s="12" t="s">
        <v>266</v>
      </c>
      <c r="B17" s="12">
        <v>921</v>
      </c>
      <c r="C17" s="12">
        <v>92105</v>
      </c>
      <c r="D17" s="12">
        <v>2820</v>
      </c>
      <c r="E17" s="33" t="s">
        <v>18</v>
      </c>
      <c r="F17" s="166" t="s">
        <v>215</v>
      </c>
      <c r="G17" s="55">
        <v>3500</v>
      </c>
      <c r="H17" s="202">
        <v>3500</v>
      </c>
      <c r="I17" s="60">
        <f>ROUND((H17/G17)*100,2)</f>
        <v>100</v>
      </c>
    </row>
    <row r="18" spans="1:9" s="1" customFormat="1" ht="74.25" customHeight="1">
      <c r="A18" s="12" t="s">
        <v>269</v>
      </c>
      <c r="B18" s="12">
        <v>921</v>
      </c>
      <c r="C18" s="12">
        <v>92105</v>
      </c>
      <c r="D18" s="12">
        <v>2820</v>
      </c>
      <c r="E18" s="33" t="s">
        <v>19</v>
      </c>
      <c r="F18" s="166" t="s">
        <v>215</v>
      </c>
      <c r="G18" s="55">
        <v>5300</v>
      </c>
      <c r="H18" s="202">
        <v>5300</v>
      </c>
      <c r="I18" s="60">
        <f>ROUND((H18/G18)*100,2)</f>
        <v>100</v>
      </c>
    </row>
    <row r="19" spans="1:9" ht="51" customHeight="1">
      <c r="A19" s="12" t="s">
        <v>271</v>
      </c>
      <c r="B19" s="12">
        <v>921</v>
      </c>
      <c r="C19" s="12">
        <v>92105</v>
      </c>
      <c r="D19" s="12">
        <v>2820</v>
      </c>
      <c r="E19" s="33" t="s">
        <v>20</v>
      </c>
      <c r="F19" s="166" t="s">
        <v>251</v>
      </c>
      <c r="G19" s="55">
        <v>3000</v>
      </c>
      <c r="H19" s="203">
        <v>3000</v>
      </c>
      <c r="I19" s="60">
        <f>ROUND((H19/G19)*100,2)</f>
        <v>100</v>
      </c>
    </row>
    <row r="20" spans="1:9" s="1" customFormat="1" ht="60.75" customHeight="1">
      <c r="A20" s="12" t="s">
        <v>277</v>
      </c>
      <c r="B20" s="12">
        <v>921</v>
      </c>
      <c r="C20" s="12">
        <v>92105</v>
      </c>
      <c r="D20" s="12">
        <v>2820</v>
      </c>
      <c r="E20" s="33" t="s">
        <v>21</v>
      </c>
      <c r="F20" s="166" t="s">
        <v>79</v>
      </c>
      <c r="G20" s="55">
        <v>9500</v>
      </c>
      <c r="H20" s="202">
        <v>9500</v>
      </c>
      <c r="I20" s="60">
        <f t="shared" si="0"/>
        <v>100</v>
      </c>
    </row>
    <row r="21" spans="1:9" s="272" customFormat="1" ht="53.25" customHeight="1">
      <c r="A21" s="12" t="s">
        <v>291</v>
      </c>
      <c r="B21" s="12">
        <v>921</v>
      </c>
      <c r="C21" s="12">
        <v>92105</v>
      </c>
      <c r="D21" s="12">
        <v>2820</v>
      </c>
      <c r="E21" s="33" t="s">
        <v>22</v>
      </c>
      <c r="F21" s="166" t="s">
        <v>252</v>
      </c>
      <c r="G21" s="55">
        <v>13000</v>
      </c>
      <c r="H21" s="203">
        <v>13000</v>
      </c>
      <c r="I21" s="60">
        <f t="shared" si="0"/>
        <v>100</v>
      </c>
    </row>
    <row r="22" spans="1:9" s="272" customFormat="1" ht="63" customHeight="1">
      <c r="A22" s="12" t="s">
        <v>318</v>
      </c>
      <c r="B22" s="12">
        <v>921</v>
      </c>
      <c r="C22" s="12">
        <v>92120</v>
      </c>
      <c r="D22" s="12">
        <v>2720</v>
      </c>
      <c r="E22" s="33" t="s">
        <v>219</v>
      </c>
      <c r="F22" s="166" t="s">
        <v>216</v>
      </c>
      <c r="G22" s="55">
        <v>15000</v>
      </c>
      <c r="H22" s="203">
        <v>15000</v>
      </c>
      <c r="I22" s="60">
        <f t="shared" si="0"/>
        <v>100</v>
      </c>
    </row>
    <row r="23" spans="1:9" ht="68.25" customHeight="1">
      <c r="A23" s="12" t="s">
        <v>104</v>
      </c>
      <c r="B23" s="12">
        <v>926</v>
      </c>
      <c r="C23" s="12">
        <v>92605</v>
      </c>
      <c r="D23" s="33">
        <v>2820</v>
      </c>
      <c r="E23" s="33" t="s">
        <v>253</v>
      </c>
      <c r="F23" s="166" t="s">
        <v>23</v>
      </c>
      <c r="G23" s="55">
        <v>8000</v>
      </c>
      <c r="H23" s="202">
        <v>8000</v>
      </c>
      <c r="I23" s="60">
        <f t="shared" si="0"/>
        <v>100</v>
      </c>
    </row>
    <row r="24" spans="1:9" ht="81" customHeight="1">
      <c r="A24" s="12" t="s">
        <v>105</v>
      </c>
      <c r="B24" s="12">
        <v>926</v>
      </c>
      <c r="C24" s="12">
        <v>92605</v>
      </c>
      <c r="D24" s="33">
        <v>2820</v>
      </c>
      <c r="E24" s="230" t="s">
        <v>211</v>
      </c>
      <c r="F24" s="166" t="s">
        <v>80</v>
      </c>
      <c r="G24" s="55">
        <v>4000</v>
      </c>
      <c r="H24" s="202">
        <v>4000</v>
      </c>
      <c r="I24" s="60">
        <f t="shared" si="0"/>
        <v>100</v>
      </c>
    </row>
    <row r="25" spans="1:9" ht="87" customHeight="1">
      <c r="A25" s="12" t="s">
        <v>106</v>
      </c>
      <c r="B25" s="12">
        <v>926</v>
      </c>
      <c r="C25" s="12">
        <v>92605</v>
      </c>
      <c r="D25" s="33">
        <v>2820</v>
      </c>
      <c r="E25" s="230" t="s">
        <v>212</v>
      </c>
      <c r="F25" s="166" t="s">
        <v>24</v>
      </c>
      <c r="G25" s="55">
        <v>1000</v>
      </c>
      <c r="H25" s="202">
        <v>1000</v>
      </c>
      <c r="I25" s="60">
        <f>ROUND((H25/G25)*100,2)</f>
        <v>100</v>
      </c>
    </row>
    <row r="26" spans="1:9" s="271" customFormat="1" ht="78.75" customHeight="1">
      <c r="A26" s="12" t="s">
        <v>214</v>
      </c>
      <c r="B26" s="12">
        <v>926</v>
      </c>
      <c r="C26" s="33">
        <v>92605</v>
      </c>
      <c r="D26" s="33">
        <v>2820</v>
      </c>
      <c r="E26" s="230" t="s">
        <v>213</v>
      </c>
      <c r="F26" s="166" t="s">
        <v>254</v>
      </c>
      <c r="G26" s="55">
        <v>2000</v>
      </c>
      <c r="H26" s="203">
        <v>2000</v>
      </c>
      <c r="I26" s="60">
        <f>ROUND((H26/G26)*100,2)</f>
        <v>100</v>
      </c>
    </row>
    <row r="28" ht="12.75">
      <c r="H28" s="111"/>
    </row>
  </sheetData>
  <sheetProtection/>
  <mergeCells count="3">
    <mergeCell ref="A2:I2"/>
    <mergeCell ref="A6:F6"/>
    <mergeCell ref="A12:F12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zoomScalePageLayoutView="0" workbookViewId="0" topLeftCell="C35">
      <selection activeCell="K56" sqref="K56"/>
    </sheetView>
  </sheetViews>
  <sheetFormatPr defaultColWidth="9.00390625" defaultRowHeight="12.75"/>
  <cols>
    <col min="1" max="1" width="4.625" style="176" customWidth="1"/>
    <col min="2" max="2" width="49.875" style="177" customWidth="1"/>
    <col min="3" max="3" width="10.25390625" style="176" customWidth="1"/>
    <col min="4" max="4" width="13.00390625" style="177" customWidth="1"/>
    <col min="5" max="5" width="5.875" style="176" customWidth="1"/>
    <col min="6" max="6" width="8.375" style="176" customWidth="1"/>
    <col min="7" max="7" width="25.25390625" style="176" customWidth="1"/>
    <col min="8" max="8" width="14.00390625" style="178" customWidth="1"/>
    <col min="9" max="9" width="13.125" style="178" customWidth="1"/>
    <col min="10" max="10" width="12.875" style="178" customWidth="1"/>
    <col min="11" max="11" width="13.25390625" style="178" customWidth="1"/>
    <col min="12" max="12" width="9.375" style="178" customWidth="1"/>
    <col min="13" max="13" width="12.875" style="176" customWidth="1"/>
    <col min="14" max="14" width="13.25390625" style="176" customWidth="1"/>
    <col min="15" max="15" width="12.875" style="176" customWidth="1"/>
    <col min="16" max="16384" width="9.125" style="176" customWidth="1"/>
  </cols>
  <sheetData>
    <row r="1" spans="10:14" ht="15">
      <c r="J1" s="179"/>
      <c r="K1" s="179"/>
      <c r="L1" s="179"/>
      <c r="M1" s="179"/>
      <c r="N1" s="179"/>
    </row>
    <row r="2" spans="10:14" ht="15">
      <c r="J2" s="179" t="s">
        <v>81</v>
      </c>
      <c r="K2" s="179"/>
      <c r="L2" s="179"/>
      <c r="M2" s="179"/>
      <c r="N2" s="179"/>
    </row>
    <row r="3" spans="10:14" ht="15" hidden="1">
      <c r="J3" s="179" t="s">
        <v>82</v>
      </c>
      <c r="K3" s="179"/>
      <c r="L3" s="179"/>
      <c r="M3" s="179"/>
      <c r="N3" s="179"/>
    </row>
    <row r="4" spans="10:14" ht="15" hidden="1">
      <c r="J4" s="179" t="s">
        <v>83</v>
      </c>
      <c r="K4" s="179"/>
      <c r="L4" s="179"/>
      <c r="M4" s="179"/>
      <c r="N4" s="179"/>
    </row>
    <row r="5" spans="10:14" ht="15" hidden="1">
      <c r="J5" s="179" t="s">
        <v>84</v>
      </c>
      <c r="K5" s="179"/>
      <c r="L5" s="179"/>
      <c r="M5" s="179"/>
      <c r="N5" s="179"/>
    </row>
    <row r="7" spans="1:15" ht="15">
      <c r="A7" s="331" t="s">
        <v>199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</row>
    <row r="8" spans="1:15" ht="15">
      <c r="A8" s="180"/>
      <c r="B8" s="180"/>
      <c r="C8" s="180"/>
      <c r="D8" s="180"/>
      <c r="E8" s="180"/>
      <c r="F8" s="180"/>
      <c r="G8" s="180"/>
      <c r="H8" s="181"/>
      <c r="I8" s="181"/>
      <c r="J8" s="181"/>
      <c r="K8" s="181"/>
      <c r="L8" s="181"/>
      <c r="M8" s="180"/>
      <c r="N8" s="180"/>
      <c r="O8" s="180"/>
    </row>
    <row r="9" spans="1:15" ht="48" customHeight="1">
      <c r="A9" s="341" t="s">
        <v>31</v>
      </c>
      <c r="B9" s="341" t="s">
        <v>41</v>
      </c>
      <c r="C9" s="341" t="s">
        <v>42</v>
      </c>
      <c r="D9" s="332" t="s">
        <v>303</v>
      </c>
      <c r="E9" s="341" t="s">
        <v>257</v>
      </c>
      <c r="F9" s="332" t="s">
        <v>258</v>
      </c>
      <c r="G9" s="341" t="s">
        <v>43</v>
      </c>
      <c r="H9" s="341"/>
      <c r="I9" s="343" t="s">
        <v>236</v>
      </c>
      <c r="J9" s="342" t="s">
        <v>238</v>
      </c>
      <c r="K9" s="343" t="s">
        <v>121</v>
      </c>
      <c r="L9" s="343" t="s">
        <v>325</v>
      </c>
      <c r="M9" s="341" t="s">
        <v>123</v>
      </c>
      <c r="N9" s="341"/>
      <c r="O9" s="341"/>
    </row>
    <row r="10" spans="1:15" ht="40.5" customHeight="1">
      <c r="A10" s="341"/>
      <c r="B10" s="341"/>
      <c r="C10" s="341"/>
      <c r="D10" s="333"/>
      <c r="E10" s="341"/>
      <c r="F10" s="333"/>
      <c r="G10" s="182" t="s">
        <v>44</v>
      </c>
      <c r="H10" s="183" t="s">
        <v>45</v>
      </c>
      <c r="I10" s="344"/>
      <c r="J10" s="342"/>
      <c r="K10" s="344"/>
      <c r="L10" s="344"/>
      <c r="M10" s="182" t="s">
        <v>85</v>
      </c>
      <c r="N10" s="182" t="s">
        <v>122</v>
      </c>
      <c r="O10" s="182" t="s">
        <v>237</v>
      </c>
    </row>
    <row r="11" spans="1:15" ht="27.75" customHeight="1">
      <c r="A11" s="184" t="s">
        <v>262</v>
      </c>
      <c r="B11" s="185" t="s">
        <v>112</v>
      </c>
      <c r="C11" s="184" t="s">
        <v>115</v>
      </c>
      <c r="D11" s="185" t="s">
        <v>321</v>
      </c>
      <c r="E11" s="211">
        <v>10</v>
      </c>
      <c r="F11" s="212">
        <v>1010</v>
      </c>
      <c r="G11" s="184" t="s">
        <v>46</v>
      </c>
      <c r="H11" s="186">
        <f>SUM(H12:H14)</f>
        <v>3118486</v>
      </c>
      <c r="I11" s="186">
        <f>SUM(I12:I14)</f>
        <v>30000</v>
      </c>
      <c r="J11" s="186">
        <f>SUM(J12:J14)</f>
        <v>1305912</v>
      </c>
      <c r="K11" s="186">
        <f>SUM(K12:K14)</f>
        <v>1305911.0899999999</v>
      </c>
      <c r="L11" s="123">
        <f>ROUND((K11/J11)*100,2)</f>
        <v>100</v>
      </c>
      <c r="M11" s="186">
        <v>0</v>
      </c>
      <c r="N11" s="186">
        <f>SUM(N12:N14)</f>
        <v>1782574</v>
      </c>
      <c r="O11" s="186">
        <v>0</v>
      </c>
    </row>
    <row r="12" spans="1:15" ht="15">
      <c r="A12" s="187"/>
      <c r="B12" s="188" t="s">
        <v>113</v>
      </c>
      <c r="C12" s="187"/>
      <c r="D12" s="188"/>
      <c r="E12" s="187"/>
      <c r="F12" s="187"/>
      <c r="G12" s="189" t="s">
        <v>35</v>
      </c>
      <c r="H12" s="190">
        <v>1238578</v>
      </c>
      <c r="I12" s="190">
        <v>11558</v>
      </c>
      <c r="J12" s="190">
        <v>527603</v>
      </c>
      <c r="K12" s="190">
        <v>527602.62</v>
      </c>
      <c r="L12" s="109">
        <f>ROUND((K12/J12)*100,2)</f>
        <v>100</v>
      </c>
      <c r="M12" s="190">
        <v>0</v>
      </c>
      <c r="N12" s="190">
        <v>699417</v>
      </c>
      <c r="O12" s="190">
        <v>0</v>
      </c>
    </row>
    <row r="13" spans="1:15" ht="21" customHeight="1">
      <c r="A13" s="187"/>
      <c r="B13" s="188" t="s">
        <v>114</v>
      </c>
      <c r="C13" s="187"/>
      <c r="D13" s="188"/>
      <c r="E13" s="187"/>
      <c r="F13" s="187"/>
      <c r="G13" s="189" t="s">
        <v>36</v>
      </c>
      <c r="H13" s="190">
        <v>0</v>
      </c>
      <c r="I13" s="190">
        <v>0</v>
      </c>
      <c r="J13" s="190">
        <v>0</v>
      </c>
      <c r="K13" s="190">
        <v>0</v>
      </c>
      <c r="L13" s="109">
        <v>0</v>
      </c>
      <c r="M13" s="190">
        <v>0</v>
      </c>
      <c r="N13" s="190"/>
      <c r="O13" s="190"/>
    </row>
    <row r="14" spans="1:15" ht="59.25" customHeight="1">
      <c r="A14" s="187"/>
      <c r="B14" s="188" t="s">
        <v>183</v>
      </c>
      <c r="C14" s="187"/>
      <c r="D14" s="188"/>
      <c r="E14" s="187"/>
      <c r="F14" s="187"/>
      <c r="G14" s="191" t="s">
        <v>37</v>
      </c>
      <c r="H14" s="190">
        <v>1879908</v>
      </c>
      <c r="I14" s="190">
        <v>18442</v>
      </c>
      <c r="J14" s="190">
        <v>778309</v>
      </c>
      <c r="K14" s="190">
        <v>778308.47</v>
      </c>
      <c r="L14" s="201">
        <f>ROUND((K14/J14)*100,2)</f>
        <v>100</v>
      </c>
      <c r="M14" s="190">
        <v>0</v>
      </c>
      <c r="N14" s="190">
        <v>1083157</v>
      </c>
      <c r="O14" s="190">
        <v>0</v>
      </c>
    </row>
    <row r="15" spans="1:15" ht="39" customHeight="1">
      <c r="A15" s="184" t="s">
        <v>263</v>
      </c>
      <c r="B15" s="185" t="s">
        <v>86</v>
      </c>
      <c r="C15" s="184" t="s">
        <v>87</v>
      </c>
      <c r="D15" s="185" t="s">
        <v>321</v>
      </c>
      <c r="E15" s="184">
        <v>600</v>
      </c>
      <c r="F15" s="184">
        <v>60016</v>
      </c>
      <c r="G15" s="184" t="s">
        <v>46</v>
      </c>
      <c r="H15" s="186">
        <f>SUM(H16:H18)</f>
        <v>590781</v>
      </c>
      <c r="I15" s="186">
        <f>SUM(I16:I18)</f>
        <v>232781</v>
      </c>
      <c r="J15" s="186">
        <f>SUM(J16:J18)</f>
        <v>358000</v>
      </c>
      <c r="K15" s="186">
        <f>SUM(K16:K18)</f>
        <v>352631.3</v>
      </c>
      <c r="L15" s="123">
        <f>ROUND((K15/J15)*100,2)</f>
        <v>98.5</v>
      </c>
      <c r="M15" s="186">
        <v>0</v>
      </c>
      <c r="N15" s="273"/>
      <c r="O15" s="273"/>
    </row>
    <row r="16" spans="1:15" ht="32.25" customHeight="1">
      <c r="A16" s="187"/>
      <c r="B16" s="188" t="s">
        <v>88</v>
      </c>
      <c r="C16" s="187"/>
      <c r="D16" s="188"/>
      <c r="E16" s="187"/>
      <c r="F16" s="187"/>
      <c r="G16" s="189" t="s">
        <v>35</v>
      </c>
      <c r="H16" s="190">
        <v>239533.87</v>
      </c>
      <c r="I16" s="190">
        <v>93112.87</v>
      </c>
      <c r="J16" s="190">
        <v>146421</v>
      </c>
      <c r="K16" s="190">
        <v>141052.52</v>
      </c>
      <c r="L16" s="109">
        <f aca="true" t="shared" si="0" ref="L16:L56">ROUND((K16/J16)*100,2)</f>
        <v>96.33</v>
      </c>
      <c r="M16" s="190">
        <v>0</v>
      </c>
      <c r="N16" s="190"/>
      <c r="O16" s="190"/>
    </row>
    <row r="17" spans="1:15" ht="30.75" customHeight="1">
      <c r="A17" s="187"/>
      <c r="B17" s="188" t="s">
        <v>89</v>
      </c>
      <c r="C17" s="187"/>
      <c r="D17" s="188"/>
      <c r="E17" s="187"/>
      <c r="F17" s="187"/>
      <c r="G17" s="189" t="s">
        <v>36</v>
      </c>
      <c r="H17" s="190">
        <v>0</v>
      </c>
      <c r="I17" s="190"/>
      <c r="J17" s="190">
        <v>0</v>
      </c>
      <c r="K17" s="190">
        <v>0</v>
      </c>
      <c r="L17" s="109">
        <v>0</v>
      </c>
      <c r="M17" s="190"/>
      <c r="N17" s="190"/>
      <c r="O17" s="190"/>
    </row>
    <row r="18" spans="1:15" ht="43.5" customHeight="1">
      <c r="A18" s="187"/>
      <c r="B18" s="188" t="s">
        <v>90</v>
      </c>
      <c r="C18" s="187"/>
      <c r="D18" s="188"/>
      <c r="E18" s="187"/>
      <c r="F18" s="187"/>
      <c r="G18" s="191" t="s">
        <v>37</v>
      </c>
      <c r="H18" s="190">
        <v>351247.13</v>
      </c>
      <c r="I18" s="190">
        <v>139668.13</v>
      </c>
      <c r="J18" s="190">
        <v>211579</v>
      </c>
      <c r="K18" s="190">
        <v>211578.78</v>
      </c>
      <c r="L18" s="201">
        <f t="shared" si="0"/>
        <v>100</v>
      </c>
      <c r="M18" s="190">
        <v>0</v>
      </c>
      <c r="N18" s="190"/>
      <c r="O18" s="190"/>
    </row>
    <row r="19" spans="1:15" ht="28.5" customHeight="1">
      <c r="A19" s="184" t="s">
        <v>264</v>
      </c>
      <c r="B19" s="185" t="s">
        <v>86</v>
      </c>
      <c r="C19" s="184" t="s">
        <v>87</v>
      </c>
      <c r="D19" s="185" t="s">
        <v>321</v>
      </c>
      <c r="E19" s="184">
        <v>600</v>
      </c>
      <c r="F19" s="184">
        <v>60016</v>
      </c>
      <c r="G19" s="184" t="s">
        <v>46</v>
      </c>
      <c r="H19" s="186">
        <f>SUM(H20:H22)</f>
        <v>683406</v>
      </c>
      <c r="I19" s="186">
        <f>SUM(I20:I22)</f>
        <v>309599</v>
      </c>
      <c r="J19" s="186">
        <f>SUM(J20:J22)</f>
        <v>373807</v>
      </c>
      <c r="K19" s="186">
        <f>SUM(K20:K22)</f>
        <v>373805.63</v>
      </c>
      <c r="L19" s="123">
        <f t="shared" si="0"/>
        <v>100</v>
      </c>
      <c r="M19" s="186">
        <f>SUM(M20:M22)</f>
        <v>0</v>
      </c>
      <c r="N19" s="273"/>
      <c r="O19" s="273"/>
    </row>
    <row r="20" spans="1:15" ht="30" customHeight="1">
      <c r="A20" s="187"/>
      <c r="B20" s="188" t="s">
        <v>88</v>
      </c>
      <c r="C20" s="187"/>
      <c r="D20" s="188"/>
      <c r="E20" s="187"/>
      <c r="F20" s="187"/>
      <c r="G20" s="189" t="s">
        <v>35</v>
      </c>
      <c r="H20" s="190">
        <v>273363</v>
      </c>
      <c r="I20" s="190">
        <v>123840</v>
      </c>
      <c r="J20" s="190">
        <v>149523</v>
      </c>
      <c r="K20" s="190">
        <v>149522.19</v>
      </c>
      <c r="L20" s="109">
        <f t="shared" si="0"/>
        <v>100</v>
      </c>
      <c r="M20" s="190">
        <v>0</v>
      </c>
      <c r="N20" s="190"/>
      <c r="O20" s="190"/>
    </row>
    <row r="21" spans="1:15" ht="34.5" customHeight="1">
      <c r="A21" s="187"/>
      <c r="B21" s="188" t="s">
        <v>89</v>
      </c>
      <c r="C21" s="187"/>
      <c r="D21" s="188"/>
      <c r="E21" s="187"/>
      <c r="F21" s="187"/>
      <c r="G21" s="189" t="s">
        <v>36</v>
      </c>
      <c r="H21" s="190">
        <v>0</v>
      </c>
      <c r="I21" s="190"/>
      <c r="J21" s="190">
        <v>0</v>
      </c>
      <c r="K21" s="190"/>
      <c r="L21" s="109">
        <v>0</v>
      </c>
      <c r="M21" s="190"/>
      <c r="N21" s="190"/>
      <c r="O21" s="190"/>
    </row>
    <row r="22" spans="1:15" ht="60.75" customHeight="1">
      <c r="A22" s="187"/>
      <c r="B22" s="188" t="s">
        <v>124</v>
      </c>
      <c r="C22" s="187"/>
      <c r="D22" s="188"/>
      <c r="E22" s="187"/>
      <c r="F22" s="187"/>
      <c r="G22" s="191" t="s">
        <v>37</v>
      </c>
      <c r="H22" s="190">
        <v>410043</v>
      </c>
      <c r="I22" s="190">
        <v>185759</v>
      </c>
      <c r="J22" s="190">
        <v>224284</v>
      </c>
      <c r="K22" s="190">
        <v>224283.44</v>
      </c>
      <c r="L22" s="201">
        <f t="shared" si="0"/>
        <v>100</v>
      </c>
      <c r="M22" s="190">
        <v>0</v>
      </c>
      <c r="N22" s="190"/>
      <c r="O22" s="190"/>
    </row>
    <row r="23" spans="1:15" ht="32.25" customHeight="1">
      <c r="A23" s="184" t="s">
        <v>256</v>
      </c>
      <c r="B23" s="185" t="s">
        <v>86</v>
      </c>
      <c r="C23" s="184" t="s">
        <v>115</v>
      </c>
      <c r="D23" s="185" t="s">
        <v>321</v>
      </c>
      <c r="E23" s="184">
        <v>720</v>
      </c>
      <c r="F23" s="184">
        <v>72095</v>
      </c>
      <c r="G23" s="184" t="s">
        <v>46</v>
      </c>
      <c r="H23" s="186">
        <f>SUM(H24:H26)</f>
        <v>101810</v>
      </c>
      <c r="I23" s="186">
        <f>SUM(I24:I26)</f>
        <v>6000</v>
      </c>
      <c r="J23" s="186">
        <f>SUM(J24:J26)</f>
        <v>29195</v>
      </c>
      <c r="K23" s="186">
        <f>SUM(K24:K26)</f>
        <v>3416</v>
      </c>
      <c r="L23" s="123">
        <f t="shared" si="0"/>
        <v>11.7</v>
      </c>
      <c r="M23" s="186">
        <v>40504</v>
      </c>
      <c r="N23" s="326">
        <v>26111</v>
      </c>
      <c r="O23" s="273"/>
    </row>
    <row r="24" spans="1:15" ht="48.75" customHeight="1">
      <c r="A24" s="187"/>
      <c r="B24" s="188" t="s">
        <v>125</v>
      </c>
      <c r="C24" s="187"/>
      <c r="D24" s="188"/>
      <c r="E24" s="187"/>
      <c r="F24" s="187"/>
      <c r="G24" s="189" t="s">
        <v>35</v>
      </c>
      <c r="H24" s="190">
        <v>36000</v>
      </c>
      <c r="I24" s="190">
        <v>6000</v>
      </c>
      <c r="J24" s="190">
        <v>10000</v>
      </c>
      <c r="K24" s="190">
        <v>3416</v>
      </c>
      <c r="L24" s="109">
        <f t="shared" si="0"/>
        <v>34.16</v>
      </c>
      <c r="M24" s="190">
        <v>9555</v>
      </c>
      <c r="N24" s="190">
        <v>10445</v>
      </c>
      <c r="O24" s="190"/>
    </row>
    <row r="25" spans="1:15" ht="30.75" customHeight="1">
      <c r="A25" s="187"/>
      <c r="B25" s="188" t="s">
        <v>126</v>
      </c>
      <c r="C25" s="187"/>
      <c r="D25" s="188"/>
      <c r="E25" s="187"/>
      <c r="F25" s="187"/>
      <c r="G25" s="189" t="s">
        <v>36</v>
      </c>
      <c r="H25" s="190">
        <v>0</v>
      </c>
      <c r="I25" s="190"/>
      <c r="J25" s="190">
        <v>0</v>
      </c>
      <c r="K25" s="190"/>
      <c r="L25" s="109">
        <v>0</v>
      </c>
      <c r="M25" s="190"/>
      <c r="N25" s="190"/>
      <c r="O25" s="190"/>
    </row>
    <row r="26" spans="1:15" ht="38.25" customHeight="1">
      <c r="A26" s="187"/>
      <c r="B26" s="188" t="s">
        <v>127</v>
      </c>
      <c r="C26" s="187"/>
      <c r="D26" s="188"/>
      <c r="E26" s="187"/>
      <c r="F26" s="187"/>
      <c r="G26" s="191" t="s">
        <v>37</v>
      </c>
      <c r="H26" s="190">
        <v>65810</v>
      </c>
      <c r="I26" s="190">
        <v>0</v>
      </c>
      <c r="J26" s="190">
        <v>19195</v>
      </c>
      <c r="K26" s="190">
        <v>0</v>
      </c>
      <c r="L26" s="201">
        <f t="shared" si="0"/>
        <v>0</v>
      </c>
      <c r="M26" s="190">
        <v>30949</v>
      </c>
      <c r="N26" s="190">
        <v>15666</v>
      </c>
      <c r="O26" s="190"/>
    </row>
    <row r="27" spans="1:15" ht="30" customHeight="1">
      <c r="A27" s="184" t="s">
        <v>266</v>
      </c>
      <c r="B27" s="185" t="s">
        <v>91</v>
      </c>
      <c r="C27" s="184" t="s">
        <v>116</v>
      </c>
      <c r="D27" s="185" t="s">
        <v>321</v>
      </c>
      <c r="E27" s="184">
        <v>801</v>
      </c>
      <c r="F27" s="184">
        <v>80101</v>
      </c>
      <c r="G27" s="184" t="s">
        <v>46</v>
      </c>
      <c r="H27" s="186">
        <f>SUM(H28:H30)</f>
        <v>458313</v>
      </c>
      <c r="I27" s="186">
        <f>SUM(I28:I30)</f>
        <v>1708</v>
      </c>
      <c r="J27" s="186">
        <f>SUM(J28:J30)</f>
        <v>456605</v>
      </c>
      <c r="K27" s="186">
        <f>SUM(K28:K30)</f>
        <v>456605</v>
      </c>
      <c r="L27" s="123">
        <f t="shared" si="0"/>
        <v>100</v>
      </c>
      <c r="M27" s="186">
        <v>0</v>
      </c>
      <c r="N27" s="273"/>
      <c r="O27" s="273"/>
    </row>
    <row r="28" spans="1:15" ht="15">
      <c r="A28" s="187"/>
      <c r="B28" s="188" t="s">
        <v>92</v>
      </c>
      <c r="C28" s="187"/>
      <c r="D28" s="188"/>
      <c r="E28" s="187"/>
      <c r="F28" s="187"/>
      <c r="G28" s="189" t="s">
        <v>35</v>
      </c>
      <c r="H28" s="190">
        <v>176672</v>
      </c>
      <c r="I28" s="190">
        <v>658</v>
      </c>
      <c r="J28" s="190">
        <v>176014</v>
      </c>
      <c r="K28" s="190">
        <v>176014</v>
      </c>
      <c r="L28" s="109">
        <f t="shared" si="0"/>
        <v>100</v>
      </c>
      <c r="M28" s="190">
        <v>0</v>
      </c>
      <c r="N28" s="190"/>
      <c r="O28" s="190"/>
    </row>
    <row r="29" spans="1:15" ht="15">
      <c r="A29" s="187"/>
      <c r="B29" s="188" t="s">
        <v>93</v>
      </c>
      <c r="C29" s="187"/>
      <c r="D29" s="188"/>
      <c r="E29" s="187"/>
      <c r="F29" s="187"/>
      <c r="G29" s="189" t="s">
        <v>36</v>
      </c>
      <c r="H29" s="190">
        <v>0</v>
      </c>
      <c r="I29" s="190">
        <v>0</v>
      </c>
      <c r="J29" s="190">
        <v>0</v>
      </c>
      <c r="K29" s="190">
        <v>0</v>
      </c>
      <c r="L29" s="109">
        <v>0</v>
      </c>
      <c r="M29" s="190">
        <v>0</v>
      </c>
      <c r="N29" s="190"/>
      <c r="O29" s="190"/>
    </row>
    <row r="30" spans="1:15" ht="48.75" customHeight="1">
      <c r="A30" s="187"/>
      <c r="B30" s="188" t="s">
        <v>6</v>
      </c>
      <c r="C30" s="187"/>
      <c r="D30" s="188"/>
      <c r="E30" s="187"/>
      <c r="F30" s="187"/>
      <c r="G30" s="191" t="s">
        <v>37</v>
      </c>
      <c r="H30" s="190">
        <v>281641</v>
      </c>
      <c r="I30" s="190">
        <v>1050</v>
      </c>
      <c r="J30" s="190">
        <v>280591</v>
      </c>
      <c r="K30" s="190">
        <v>280591</v>
      </c>
      <c r="L30" s="201">
        <f t="shared" si="0"/>
        <v>100</v>
      </c>
      <c r="M30" s="190">
        <v>0</v>
      </c>
      <c r="N30" s="190"/>
      <c r="O30" s="190"/>
    </row>
    <row r="31" spans="1:15" ht="36" customHeight="1">
      <c r="A31" s="184" t="s">
        <v>269</v>
      </c>
      <c r="B31" s="185" t="s">
        <v>91</v>
      </c>
      <c r="C31" s="184" t="s">
        <v>7</v>
      </c>
      <c r="D31" s="185" t="s">
        <v>321</v>
      </c>
      <c r="E31" s="184">
        <v>801</v>
      </c>
      <c r="F31" s="184">
        <v>80101</v>
      </c>
      <c r="G31" s="184" t="s">
        <v>46</v>
      </c>
      <c r="H31" s="186">
        <f>SUM(H32:H34)</f>
        <v>1330000</v>
      </c>
      <c r="I31" s="186">
        <f>SUM(I32:I34)</f>
        <v>0</v>
      </c>
      <c r="J31" s="186">
        <f>SUM(J32:J34)</f>
        <v>25000</v>
      </c>
      <c r="K31" s="186">
        <f>SUM(K32:K34)</f>
        <v>0</v>
      </c>
      <c r="L31" s="213">
        <f t="shared" si="0"/>
        <v>0</v>
      </c>
      <c r="M31" s="186">
        <f>SUM(M32:M34)</f>
        <v>0</v>
      </c>
      <c r="N31" s="186">
        <f>SUM(N32:N34)</f>
        <v>0</v>
      </c>
      <c r="O31" s="186">
        <f>SUM(O32:O34)</f>
        <v>1305000</v>
      </c>
    </row>
    <row r="32" spans="1:15" ht="30.75" customHeight="1">
      <c r="A32" s="187"/>
      <c r="B32" s="188" t="s">
        <v>92</v>
      </c>
      <c r="C32" s="187"/>
      <c r="D32" s="188"/>
      <c r="E32" s="187"/>
      <c r="F32" s="187"/>
      <c r="G32" s="189" t="s">
        <v>35</v>
      </c>
      <c r="H32" s="190">
        <v>830000</v>
      </c>
      <c r="I32" s="190">
        <v>0</v>
      </c>
      <c r="J32" s="190">
        <v>25000</v>
      </c>
      <c r="K32" s="190">
        <v>0</v>
      </c>
      <c r="L32" s="109">
        <f t="shared" si="0"/>
        <v>0</v>
      </c>
      <c r="M32" s="190">
        <v>0</v>
      </c>
      <c r="N32" s="190"/>
      <c r="O32" s="190">
        <v>805000</v>
      </c>
    </row>
    <row r="33" spans="1:15" ht="45" customHeight="1">
      <c r="A33" s="187"/>
      <c r="B33" s="188" t="s">
        <v>128</v>
      </c>
      <c r="C33" s="187"/>
      <c r="D33" s="188"/>
      <c r="E33" s="187"/>
      <c r="F33" s="187"/>
      <c r="G33" s="189" t="s">
        <v>36</v>
      </c>
      <c r="H33" s="190">
        <v>0</v>
      </c>
      <c r="I33" s="190">
        <v>0</v>
      </c>
      <c r="J33" s="190">
        <v>0</v>
      </c>
      <c r="K33" s="190">
        <v>0</v>
      </c>
      <c r="L33" s="109">
        <v>0</v>
      </c>
      <c r="M33" s="190"/>
      <c r="N33" s="190"/>
      <c r="O33" s="190"/>
    </row>
    <row r="34" spans="1:15" ht="63" customHeight="1">
      <c r="A34" s="187"/>
      <c r="B34" s="188" t="s">
        <v>201</v>
      </c>
      <c r="C34" s="187"/>
      <c r="D34" s="188"/>
      <c r="E34" s="187"/>
      <c r="F34" s="187"/>
      <c r="G34" s="191" t="s">
        <v>37</v>
      </c>
      <c r="H34" s="190">
        <v>500000</v>
      </c>
      <c r="I34" s="190">
        <v>0</v>
      </c>
      <c r="J34" s="190">
        <v>0</v>
      </c>
      <c r="K34" s="190">
        <v>0</v>
      </c>
      <c r="L34" s="201">
        <v>0</v>
      </c>
      <c r="M34" s="190">
        <v>0</v>
      </c>
      <c r="N34" s="190"/>
      <c r="O34" s="190">
        <v>500000</v>
      </c>
    </row>
    <row r="35" spans="1:15" ht="27" customHeight="1">
      <c r="A35" s="184" t="s">
        <v>271</v>
      </c>
      <c r="B35" s="185" t="s">
        <v>94</v>
      </c>
      <c r="C35" s="184" t="s">
        <v>87</v>
      </c>
      <c r="D35" s="185" t="s">
        <v>321</v>
      </c>
      <c r="E35" s="184">
        <v>921</v>
      </c>
      <c r="F35" s="184">
        <v>92105</v>
      </c>
      <c r="G35" s="184" t="s">
        <v>46</v>
      </c>
      <c r="H35" s="186">
        <f>SUM(H36:H38)</f>
        <v>1420690</v>
      </c>
      <c r="I35" s="186">
        <f>SUM(I36:I38)</f>
        <v>54900</v>
      </c>
      <c r="J35" s="186">
        <f>SUM(J36:J38)</f>
        <v>1365790</v>
      </c>
      <c r="K35" s="186">
        <f>SUM(K36:K38)</f>
        <v>1309788.43</v>
      </c>
      <c r="L35" s="213">
        <f t="shared" si="0"/>
        <v>95.9</v>
      </c>
      <c r="M35" s="186">
        <v>0</v>
      </c>
      <c r="N35" s="273"/>
      <c r="O35" s="273"/>
    </row>
    <row r="36" spans="1:15" ht="30">
      <c r="A36" s="187"/>
      <c r="B36" s="188" t="s">
        <v>95</v>
      </c>
      <c r="C36" s="187"/>
      <c r="D36" s="188"/>
      <c r="E36" s="187"/>
      <c r="F36" s="187"/>
      <c r="G36" s="189" t="s">
        <v>35</v>
      </c>
      <c r="H36" s="190">
        <v>601216</v>
      </c>
      <c r="I36" s="190">
        <v>54900</v>
      </c>
      <c r="J36" s="190">
        <v>546316</v>
      </c>
      <c r="K36" s="190">
        <v>539630.69</v>
      </c>
      <c r="L36" s="109">
        <f t="shared" si="0"/>
        <v>98.78</v>
      </c>
      <c r="M36" s="190">
        <v>0</v>
      </c>
      <c r="N36" s="190"/>
      <c r="O36" s="190"/>
    </row>
    <row r="37" spans="1:15" ht="15">
      <c r="A37" s="187"/>
      <c r="B37" s="188" t="s">
        <v>96</v>
      </c>
      <c r="C37" s="187"/>
      <c r="D37" s="188"/>
      <c r="E37" s="187"/>
      <c r="F37" s="187"/>
      <c r="G37" s="189" t="s">
        <v>36</v>
      </c>
      <c r="H37" s="190">
        <v>0</v>
      </c>
      <c r="I37" s="190">
        <v>0</v>
      </c>
      <c r="J37" s="190">
        <v>0</v>
      </c>
      <c r="K37" s="190"/>
      <c r="L37" s="109">
        <v>0</v>
      </c>
      <c r="M37" s="190">
        <v>0</v>
      </c>
      <c r="N37" s="190"/>
      <c r="O37" s="190"/>
    </row>
    <row r="38" spans="1:15" ht="110.25" customHeight="1">
      <c r="A38" s="187"/>
      <c r="B38" s="188" t="s">
        <v>8</v>
      </c>
      <c r="C38" s="187"/>
      <c r="D38" s="188"/>
      <c r="E38" s="187"/>
      <c r="F38" s="187"/>
      <c r="G38" s="191" t="s">
        <v>37</v>
      </c>
      <c r="H38" s="190">
        <v>819474</v>
      </c>
      <c r="I38" s="190">
        <v>0</v>
      </c>
      <c r="J38" s="190">
        <v>819474</v>
      </c>
      <c r="K38" s="190">
        <v>770157.74</v>
      </c>
      <c r="L38" s="201">
        <f t="shared" si="0"/>
        <v>93.98</v>
      </c>
      <c r="M38" s="190">
        <v>0</v>
      </c>
      <c r="N38" s="190"/>
      <c r="O38" s="190"/>
    </row>
    <row r="39" spans="1:15" ht="15" hidden="1">
      <c r="A39" s="184">
        <v>8</v>
      </c>
      <c r="B39" s="185" t="s">
        <v>97</v>
      </c>
      <c r="C39" s="184" t="s">
        <v>98</v>
      </c>
      <c r="D39" s="185" t="s">
        <v>321</v>
      </c>
      <c r="E39" s="184">
        <v>926</v>
      </c>
      <c r="F39" s="184">
        <v>92601</v>
      </c>
      <c r="G39" s="184" t="s">
        <v>46</v>
      </c>
      <c r="H39" s="186">
        <f>SUM(H40:H42)</f>
        <v>0</v>
      </c>
      <c r="I39" s="186">
        <f>SUM(I40:I42)</f>
        <v>0</v>
      </c>
      <c r="J39" s="186">
        <f>SUM(J40:J42)</f>
        <v>0</v>
      </c>
      <c r="K39" s="186"/>
      <c r="L39" s="109" t="e">
        <f t="shared" si="0"/>
        <v>#DIV/0!</v>
      </c>
      <c r="M39" s="186">
        <f>SUM(M40:M42)</f>
        <v>0</v>
      </c>
      <c r="N39" s="273"/>
      <c r="O39" s="273"/>
    </row>
    <row r="40" spans="1:15" ht="15" hidden="1">
      <c r="A40" s="187"/>
      <c r="B40" s="188"/>
      <c r="C40" s="187"/>
      <c r="D40" s="188"/>
      <c r="E40" s="187"/>
      <c r="F40" s="187"/>
      <c r="G40" s="189" t="s">
        <v>35</v>
      </c>
      <c r="H40" s="190">
        <v>0</v>
      </c>
      <c r="I40" s="190">
        <v>0</v>
      </c>
      <c r="J40" s="190">
        <v>0</v>
      </c>
      <c r="K40" s="190"/>
      <c r="L40" s="109" t="e">
        <f t="shared" si="0"/>
        <v>#DIV/0!</v>
      </c>
      <c r="M40" s="190">
        <v>0</v>
      </c>
      <c r="N40" s="190"/>
      <c r="O40" s="190"/>
    </row>
    <row r="41" spans="1:15" ht="15" hidden="1">
      <c r="A41" s="187"/>
      <c r="B41" s="188"/>
      <c r="C41" s="187"/>
      <c r="D41" s="188"/>
      <c r="E41" s="187"/>
      <c r="F41" s="187"/>
      <c r="G41" s="189" t="s">
        <v>36</v>
      </c>
      <c r="H41" s="190">
        <v>0</v>
      </c>
      <c r="I41" s="190">
        <v>0</v>
      </c>
      <c r="J41" s="190">
        <v>0</v>
      </c>
      <c r="K41" s="190"/>
      <c r="L41" s="109" t="e">
        <f t="shared" si="0"/>
        <v>#DIV/0!</v>
      </c>
      <c r="M41" s="190">
        <v>0</v>
      </c>
      <c r="N41" s="190"/>
      <c r="O41" s="190"/>
    </row>
    <row r="42" spans="1:15" ht="30" hidden="1">
      <c r="A42" s="187"/>
      <c r="B42" s="188" t="s">
        <v>99</v>
      </c>
      <c r="C42" s="187"/>
      <c r="D42" s="188"/>
      <c r="E42" s="187"/>
      <c r="F42" s="187"/>
      <c r="G42" s="191" t="s">
        <v>37</v>
      </c>
      <c r="H42" s="190">
        <v>0</v>
      </c>
      <c r="I42" s="190">
        <v>0</v>
      </c>
      <c r="J42" s="190">
        <v>0</v>
      </c>
      <c r="K42" s="190"/>
      <c r="L42" s="109" t="e">
        <f t="shared" si="0"/>
        <v>#DIV/0!</v>
      </c>
      <c r="M42" s="190"/>
      <c r="N42" s="190"/>
      <c r="O42" s="190"/>
    </row>
    <row r="43" spans="1:15" ht="30">
      <c r="A43" s="184" t="s">
        <v>277</v>
      </c>
      <c r="B43" s="185" t="s">
        <v>117</v>
      </c>
      <c r="C43" s="184" t="s">
        <v>9</v>
      </c>
      <c r="D43" s="185" t="s">
        <v>321</v>
      </c>
      <c r="E43" s="184">
        <v>921</v>
      </c>
      <c r="F43" s="184">
        <v>92105</v>
      </c>
      <c r="G43" s="184" t="s">
        <v>46</v>
      </c>
      <c r="H43" s="186">
        <f>SUM(H44:H46)</f>
        <v>873050</v>
      </c>
      <c r="I43" s="186">
        <f>SUM(I44:I46)</f>
        <v>3050</v>
      </c>
      <c r="J43" s="186">
        <f>SUM(J44:J46)</f>
        <v>70000</v>
      </c>
      <c r="K43" s="186">
        <f>SUM(K44:K46)</f>
        <v>0</v>
      </c>
      <c r="L43" s="123">
        <f>ROUND((K43/J43)*100,2)</f>
        <v>0</v>
      </c>
      <c r="M43" s="186">
        <f>SUM(M44:M46)</f>
        <v>0</v>
      </c>
      <c r="N43" s="186">
        <f>SUM(N44:N46)</f>
        <v>0</v>
      </c>
      <c r="O43" s="186">
        <f>SUM(O44:O46)</f>
        <v>800000</v>
      </c>
    </row>
    <row r="44" spans="1:15" ht="30">
      <c r="A44" s="187"/>
      <c r="B44" s="188" t="s">
        <v>184</v>
      </c>
      <c r="C44" s="187"/>
      <c r="D44" s="188"/>
      <c r="E44" s="187"/>
      <c r="F44" s="187"/>
      <c r="G44" s="189" t="s">
        <v>35</v>
      </c>
      <c r="H44" s="190">
        <v>393050</v>
      </c>
      <c r="I44" s="190">
        <v>3050</v>
      </c>
      <c r="J44" s="190">
        <v>70000</v>
      </c>
      <c r="K44" s="190">
        <v>0</v>
      </c>
      <c r="L44" s="109">
        <f>ROUND((K44/J44)*100,2)</f>
        <v>0</v>
      </c>
      <c r="M44" s="190">
        <v>0</v>
      </c>
      <c r="N44" s="190">
        <v>0</v>
      </c>
      <c r="O44" s="190">
        <v>320000</v>
      </c>
    </row>
    <row r="45" spans="1:15" ht="15">
      <c r="A45" s="187"/>
      <c r="B45" s="188" t="s">
        <v>96</v>
      </c>
      <c r="C45" s="187"/>
      <c r="D45" s="188"/>
      <c r="E45" s="187"/>
      <c r="F45" s="187"/>
      <c r="G45" s="189" t="s">
        <v>36</v>
      </c>
      <c r="H45" s="190">
        <v>0</v>
      </c>
      <c r="I45" s="190">
        <v>0</v>
      </c>
      <c r="J45" s="190">
        <v>0</v>
      </c>
      <c r="K45" s="190">
        <v>0</v>
      </c>
      <c r="L45" s="109">
        <v>0</v>
      </c>
      <c r="M45" s="190">
        <v>0</v>
      </c>
      <c r="N45" s="190">
        <v>0</v>
      </c>
      <c r="O45" s="190"/>
    </row>
    <row r="46" spans="1:15" ht="42.75" customHeight="1">
      <c r="A46" s="187"/>
      <c r="B46" s="188" t="s">
        <v>118</v>
      </c>
      <c r="C46" s="187"/>
      <c r="D46" s="188"/>
      <c r="E46" s="187"/>
      <c r="F46" s="187"/>
      <c r="G46" s="191" t="s">
        <v>37</v>
      </c>
      <c r="H46" s="190">
        <v>480000</v>
      </c>
      <c r="I46" s="190">
        <v>0</v>
      </c>
      <c r="J46" s="190">
        <v>0</v>
      </c>
      <c r="K46" s="190">
        <v>0</v>
      </c>
      <c r="L46" s="201">
        <v>0</v>
      </c>
      <c r="M46" s="190">
        <v>0</v>
      </c>
      <c r="N46" s="190">
        <v>0</v>
      </c>
      <c r="O46" s="190">
        <v>480000</v>
      </c>
    </row>
    <row r="47" spans="1:15" ht="30">
      <c r="A47" s="184" t="s">
        <v>291</v>
      </c>
      <c r="B47" s="185" t="s">
        <v>117</v>
      </c>
      <c r="C47" s="184" t="s">
        <v>115</v>
      </c>
      <c r="D47" s="185" t="s">
        <v>321</v>
      </c>
      <c r="E47" s="184">
        <v>926</v>
      </c>
      <c r="F47" s="184">
        <v>92695</v>
      </c>
      <c r="G47" s="184" t="s">
        <v>46</v>
      </c>
      <c r="H47" s="186">
        <f>SUM(H48:H50)</f>
        <v>1826813</v>
      </c>
      <c r="I47" s="186">
        <f>SUM(I48:I50)</f>
        <v>29132</v>
      </c>
      <c r="J47" s="186">
        <f>SUM(J48:J50)</f>
        <v>6100</v>
      </c>
      <c r="K47" s="186">
        <f>SUM(K48:K50)</f>
        <v>6100</v>
      </c>
      <c r="L47" s="123">
        <f>ROUND((K47/J47)*100,2)</f>
        <v>100</v>
      </c>
      <c r="M47" s="186">
        <f>SUM(M48:M50)</f>
        <v>590731</v>
      </c>
      <c r="N47" s="186">
        <f>SUM(N48:N50)</f>
        <v>1200850</v>
      </c>
      <c r="O47" s="186">
        <f>SUM(O48:O50)</f>
        <v>0</v>
      </c>
    </row>
    <row r="48" spans="1:15" ht="45">
      <c r="A48" s="187"/>
      <c r="B48" s="188" t="s">
        <v>119</v>
      </c>
      <c r="C48" s="187"/>
      <c r="D48" s="188"/>
      <c r="E48" s="187"/>
      <c r="F48" s="187"/>
      <c r="G48" s="189" t="s">
        <v>35</v>
      </c>
      <c r="H48" s="190">
        <v>855769</v>
      </c>
      <c r="I48" s="190">
        <v>29132</v>
      </c>
      <c r="J48" s="190">
        <v>6100</v>
      </c>
      <c r="K48" s="190">
        <v>6100</v>
      </c>
      <c r="L48" s="109">
        <f>ROUND((K48/J48)*100,2)</f>
        <v>100</v>
      </c>
      <c r="M48" s="190">
        <v>329608</v>
      </c>
      <c r="N48" s="190">
        <v>490929</v>
      </c>
      <c r="O48" s="190"/>
    </row>
    <row r="49" spans="1:15" ht="30">
      <c r="A49" s="187"/>
      <c r="B49" s="188" t="s">
        <v>185</v>
      </c>
      <c r="C49" s="187"/>
      <c r="D49" s="188"/>
      <c r="E49" s="187"/>
      <c r="F49" s="187"/>
      <c r="G49" s="189" t="s">
        <v>36</v>
      </c>
      <c r="H49" s="190">
        <v>0</v>
      </c>
      <c r="I49" s="190">
        <v>0</v>
      </c>
      <c r="J49" s="190">
        <v>0</v>
      </c>
      <c r="K49" s="190">
        <v>0</v>
      </c>
      <c r="L49" s="109">
        <v>0</v>
      </c>
      <c r="M49" s="190">
        <v>0</v>
      </c>
      <c r="N49" s="190"/>
      <c r="O49" s="190"/>
    </row>
    <row r="50" spans="1:15" ht="57.75" customHeight="1">
      <c r="A50" s="187"/>
      <c r="B50" s="188" t="s">
        <v>255</v>
      </c>
      <c r="C50" s="187"/>
      <c r="D50" s="188"/>
      <c r="E50" s="187"/>
      <c r="F50" s="187"/>
      <c r="G50" s="191" t="s">
        <v>37</v>
      </c>
      <c r="H50" s="190">
        <v>971044</v>
      </c>
      <c r="I50" s="190">
        <v>0</v>
      </c>
      <c r="J50" s="190">
        <v>0</v>
      </c>
      <c r="K50" s="190"/>
      <c r="L50" s="109">
        <v>0</v>
      </c>
      <c r="M50" s="190">
        <v>261123</v>
      </c>
      <c r="N50" s="190">
        <v>709921</v>
      </c>
      <c r="O50" s="190"/>
    </row>
    <row r="51" spans="1:15" ht="15">
      <c r="A51" s="187"/>
      <c r="B51" s="188"/>
      <c r="C51" s="187"/>
      <c r="D51" s="188"/>
      <c r="E51" s="187"/>
      <c r="F51" s="187"/>
      <c r="G51" s="187"/>
      <c r="H51" s="190"/>
      <c r="I51" s="190"/>
      <c r="J51" s="190"/>
      <c r="K51" s="214"/>
      <c r="L51" s="109">
        <v>0</v>
      </c>
      <c r="M51" s="215"/>
      <c r="N51" s="190"/>
      <c r="O51" s="190"/>
    </row>
    <row r="52" spans="1:15" ht="15">
      <c r="A52" s="187"/>
      <c r="B52" s="188"/>
      <c r="C52" s="187"/>
      <c r="D52" s="188"/>
      <c r="E52" s="187"/>
      <c r="F52" s="187"/>
      <c r="G52" s="187"/>
      <c r="H52" s="190"/>
      <c r="I52" s="190"/>
      <c r="J52" s="190"/>
      <c r="K52" s="190"/>
      <c r="L52" s="109">
        <v>0</v>
      </c>
      <c r="M52" s="190"/>
      <c r="N52" s="190"/>
      <c r="O52" s="190"/>
    </row>
    <row r="53" spans="1:15" s="195" customFormat="1" ht="14.25">
      <c r="A53" s="192"/>
      <c r="B53" s="193" t="s">
        <v>39</v>
      </c>
      <c r="C53" s="192"/>
      <c r="D53" s="193"/>
      <c r="E53" s="192"/>
      <c r="F53" s="192"/>
      <c r="G53" s="192"/>
      <c r="H53" s="194">
        <f>SUM(H11,H15,H19,H23,H27,H31,H35,H39,H43,H47)</f>
        <v>10403349</v>
      </c>
      <c r="I53" s="194">
        <f>SUM(I11,I15,I19,I23,I27,I31,I35,I39,I43,I47)</f>
        <v>667170</v>
      </c>
      <c r="J53" s="194">
        <f>SUM(J11,J15,J19,J23,J27,J31,J35,J39,J43,J47)</f>
        <v>3990409</v>
      </c>
      <c r="K53" s="194">
        <f>SUM(K11,K15,K19,K23,K27,K31,K35,K39,K43,K47)</f>
        <v>3808257.45</v>
      </c>
      <c r="L53" s="123">
        <f t="shared" si="0"/>
        <v>95.44</v>
      </c>
      <c r="M53" s="194">
        <f>SUM(M11,M15,M19,M23,M27,M31,M35,M39,M43,M47)</f>
        <v>631235</v>
      </c>
      <c r="N53" s="194">
        <f>SUM(N11,N15,N19,N23,N27,N31,N35,N39,N43,N47)</f>
        <v>3009535</v>
      </c>
      <c r="O53" s="194">
        <f>SUM(O11,O15,O19,O23,O27,O31,O35,O39,O43,O47)</f>
        <v>2105000</v>
      </c>
    </row>
    <row r="54" spans="1:15" s="195" customFormat="1" ht="14.25">
      <c r="A54" s="192"/>
      <c r="B54" s="196" t="s">
        <v>35</v>
      </c>
      <c r="C54" s="192"/>
      <c r="D54" s="193"/>
      <c r="E54" s="192"/>
      <c r="F54" s="192"/>
      <c r="G54" s="192"/>
      <c r="H54" s="194">
        <f>SUM(H16,H12,H44,H48,H20,H24,H28,H32,H36,H40)</f>
        <v>4644181.87</v>
      </c>
      <c r="I54" s="194">
        <f>SUM(I16,I12,I44,I48,I20,I24,I28,I32,I36,I40)</f>
        <v>322250.87</v>
      </c>
      <c r="J54" s="194">
        <f>SUM(J16,J12,J44,J48,J20,J24,J28,J32,J36,J40)</f>
        <v>1656977</v>
      </c>
      <c r="K54" s="194">
        <f>SUM(K16,K12,K44,K48,K20,K24,K28,K32,K36,K40)</f>
        <v>1543338.02</v>
      </c>
      <c r="L54" s="123">
        <f t="shared" si="0"/>
        <v>93.14</v>
      </c>
      <c r="M54" s="194">
        <f>SUM(M16,M12,M44,M48,M20,M24,M28,M32,M36,M40)</f>
        <v>339163</v>
      </c>
      <c r="N54" s="194">
        <f>SUM(N16,N12,N44,N48,N20,N24,N28,N32,N36,N40)</f>
        <v>1200791</v>
      </c>
      <c r="O54" s="194">
        <f>SUM(O16,O12,O44,O48,O20,O24,O28,O32,O36,O40)</f>
        <v>1125000</v>
      </c>
    </row>
    <row r="55" spans="1:15" s="195" customFormat="1" ht="14.25">
      <c r="A55" s="192"/>
      <c r="B55" s="196" t="s">
        <v>36</v>
      </c>
      <c r="C55" s="192"/>
      <c r="D55" s="193"/>
      <c r="E55" s="192"/>
      <c r="F55" s="192"/>
      <c r="G55" s="192"/>
      <c r="H55" s="194">
        <f aca="true" t="shared" si="1" ref="H55:O56">SUM(H17,H13,H45,H49,H21,H25,H29,H33,H37,H41)</f>
        <v>0</v>
      </c>
      <c r="I55" s="194">
        <f t="shared" si="1"/>
        <v>0</v>
      </c>
      <c r="J55" s="194">
        <f t="shared" si="1"/>
        <v>0</v>
      </c>
      <c r="K55" s="194">
        <f t="shared" si="1"/>
        <v>0</v>
      </c>
      <c r="L55" s="123">
        <v>0</v>
      </c>
      <c r="M55" s="194">
        <f t="shared" si="1"/>
        <v>0</v>
      </c>
      <c r="N55" s="194">
        <f t="shared" si="1"/>
        <v>0</v>
      </c>
      <c r="O55" s="194">
        <f t="shared" si="1"/>
        <v>0</v>
      </c>
    </row>
    <row r="56" spans="1:15" s="195" customFormat="1" ht="28.5" customHeight="1">
      <c r="A56" s="197"/>
      <c r="B56" s="198" t="s">
        <v>37</v>
      </c>
      <c r="C56" s="197"/>
      <c r="D56" s="199"/>
      <c r="E56" s="197"/>
      <c r="F56" s="197"/>
      <c r="G56" s="197"/>
      <c r="H56" s="200">
        <f t="shared" si="1"/>
        <v>5759167.13</v>
      </c>
      <c r="I56" s="200">
        <f t="shared" si="1"/>
        <v>344919.13</v>
      </c>
      <c r="J56" s="200">
        <f t="shared" si="1"/>
        <v>2333432</v>
      </c>
      <c r="K56" s="200">
        <f t="shared" si="1"/>
        <v>2264919.4299999997</v>
      </c>
      <c r="L56" s="128">
        <f t="shared" si="0"/>
        <v>97.06</v>
      </c>
      <c r="M56" s="200">
        <f>SUM(M18,M14,M46,M50,M22,M26,M30,M34,M38,M42)</f>
        <v>292072</v>
      </c>
      <c r="N56" s="200">
        <f>SUM(N18,N14,N46,N50,N22,N26,N30,N34,N38,N42)</f>
        <v>1808744</v>
      </c>
      <c r="O56" s="200">
        <f>SUM(O18,O14,O46,O50,O22,O26,O30,O34,O38,O42)</f>
        <v>980000</v>
      </c>
    </row>
  </sheetData>
  <sheetProtection/>
  <mergeCells count="13">
    <mergeCell ref="M9:O9"/>
    <mergeCell ref="A7:O7"/>
    <mergeCell ref="A9:A10"/>
    <mergeCell ref="B9:B10"/>
    <mergeCell ref="C9:C10"/>
    <mergeCell ref="D9:D10"/>
    <mergeCell ref="F9:F10"/>
    <mergeCell ref="E9:E10"/>
    <mergeCell ref="I9:I10"/>
    <mergeCell ref="G9:H9"/>
    <mergeCell ref="J9:J10"/>
    <mergeCell ref="K9:K10"/>
    <mergeCell ref="L9:L10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4.75390625" style="0" customWidth="1"/>
    <col min="2" max="3" width="16.125" style="0" customWidth="1"/>
    <col min="4" max="4" width="9.25390625" style="0" customWidth="1"/>
    <col min="5" max="5" width="10.125" style="0" customWidth="1"/>
    <col min="6" max="6" width="11.00390625" style="0" customWidth="1"/>
    <col min="7" max="7" width="12.25390625" style="0" customWidth="1"/>
    <col min="8" max="8" width="12.625" style="0" customWidth="1"/>
    <col min="9" max="9" width="14.75390625" style="0" customWidth="1"/>
    <col min="10" max="10" width="12.25390625" style="0" customWidth="1"/>
  </cols>
  <sheetData>
    <row r="1" spans="7:11" ht="14.25">
      <c r="G1" s="141"/>
      <c r="I1" t="s">
        <v>74</v>
      </c>
      <c r="K1" s="141"/>
    </row>
    <row r="2" spans="3:7" s="17" customFormat="1" ht="12.75">
      <c r="C2" s="335" t="s">
        <v>350</v>
      </c>
      <c r="D2" s="335"/>
      <c r="E2" s="335"/>
      <c r="F2" s="335"/>
      <c r="G2" s="336"/>
    </row>
    <row r="3" spans="1:10" s="142" customFormat="1" ht="75" customHeight="1">
      <c r="A3" s="337" t="s">
        <v>351</v>
      </c>
      <c r="B3" s="337"/>
      <c r="C3" s="337"/>
      <c r="D3" s="337"/>
      <c r="E3" s="337"/>
      <c r="F3" s="337"/>
      <c r="G3" s="337"/>
      <c r="H3" s="337"/>
      <c r="I3" s="337"/>
      <c r="J3" s="338"/>
    </row>
    <row r="4" spans="1:10" ht="12.75">
      <c r="A4" s="360"/>
      <c r="B4" s="361"/>
      <c r="C4" s="361"/>
      <c r="D4" s="361"/>
      <c r="E4" s="361"/>
      <c r="F4" s="361"/>
      <c r="G4" s="361"/>
      <c r="H4" s="361"/>
      <c r="I4" s="361"/>
      <c r="J4" s="361"/>
    </row>
    <row r="5" spans="1:10" s="142" customFormat="1" ht="42" customHeight="1">
      <c r="A5" s="334" t="s">
        <v>31</v>
      </c>
      <c r="B5" s="334" t="s">
        <v>260</v>
      </c>
      <c r="C5" s="334" t="s">
        <v>60</v>
      </c>
      <c r="D5" s="334" t="s">
        <v>61</v>
      </c>
      <c r="E5" s="334" t="s">
        <v>62</v>
      </c>
      <c r="F5" s="334"/>
      <c r="G5" s="334" t="s">
        <v>63</v>
      </c>
      <c r="H5" s="334"/>
      <c r="I5" s="334" t="s">
        <v>64</v>
      </c>
      <c r="J5" s="362" t="s">
        <v>65</v>
      </c>
    </row>
    <row r="6" spans="1:10" s="142" customFormat="1" ht="38.25">
      <c r="A6" s="334"/>
      <c r="B6" s="334"/>
      <c r="C6" s="334"/>
      <c r="D6" s="334"/>
      <c r="E6" s="143" t="s">
        <v>66</v>
      </c>
      <c r="F6" s="143" t="s">
        <v>67</v>
      </c>
      <c r="G6" s="143" t="s">
        <v>66</v>
      </c>
      <c r="H6" s="143" t="s">
        <v>67</v>
      </c>
      <c r="I6" s="334"/>
      <c r="J6" s="363"/>
    </row>
    <row r="7" spans="1:10" ht="12.75">
      <c r="A7" s="144">
        <v>1</v>
      </c>
      <c r="B7" s="144">
        <v>2</v>
      </c>
      <c r="C7" s="144">
        <v>3</v>
      </c>
      <c r="D7" s="144">
        <v>4</v>
      </c>
      <c r="E7" s="144">
        <v>5</v>
      </c>
      <c r="F7" s="144">
        <v>6</v>
      </c>
      <c r="G7" s="144">
        <v>7</v>
      </c>
      <c r="H7" s="144">
        <v>8</v>
      </c>
      <c r="I7" s="144">
        <v>9</v>
      </c>
      <c r="J7" s="145">
        <v>10</v>
      </c>
    </row>
    <row r="8" spans="1:10" ht="48" customHeight="1">
      <c r="A8" s="146">
        <v>1</v>
      </c>
      <c r="B8" s="146" t="s">
        <v>68</v>
      </c>
      <c r="C8" s="147" t="s">
        <v>69</v>
      </c>
      <c r="D8" s="147">
        <v>1</v>
      </c>
      <c r="E8" s="323">
        <v>281.1</v>
      </c>
      <c r="F8" s="323">
        <v>3.44</v>
      </c>
      <c r="G8" s="323">
        <v>281.1</v>
      </c>
      <c r="H8" s="323">
        <v>3.44</v>
      </c>
      <c r="I8" s="148"/>
      <c r="J8" s="228"/>
    </row>
    <row r="9" spans="1:10" ht="15" customHeight="1" hidden="1">
      <c r="A9" s="149"/>
      <c r="B9" s="146" t="s">
        <v>68</v>
      </c>
      <c r="C9" s="147" t="s">
        <v>69</v>
      </c>
      <c r="D9" s="150"/>
      <c r="E9" s="150"/>
      <c r="F9" s="150"/>
      <c r="G9" s="150">
        <v>0</v>
      </c>
      <c r="H9" s="150">
        <v>0</v>
      </c>
      <c r="I9" s="151"/>
      <c r="J9" s="152" t="s">
        <v>70</v>
      </c>
    </row>
    <row r="10" spans="1:10" ht="15" customHeight="1" hidden="1">
      <c r="A10" s="149"/>
      <c r="B10" s="146" t="s">
        <v>68</v>
      </c>
      <c r="C10" s="147" t="s">
        <v>69</v>
      </c>
      <c r="D10" s="150"/>
      <c r="E10" s="150"/>
      <c r="F10" s="150"/>
      <c r="G10" s="150">
        <v>0</v>
      </c>
      <c r="H10" s="150">
        <v>0</v>
      </c>
      <c r="I10" s="151"/>
      <c r="J10" s="152" t="s">
        <v>71</v>
      </c>
    </row>
    <row r="11" spans="1:10" ht="15">
      <c r="A11" s="153">
        <v>2</v>
      </c>
      <c r="B11" s="153" t="s">
        <v>72</v>
      </c>
      <c r="C11" s="154"/>
      <c r="D11" s="154"/>
      <c r="E11" s="154"/>
      <c r="F11" s="154"/>
      <c r="G11" s="154"/>
      <c r="H11" s="154"/>
      <c r="I11" s="155"/>
      <c r="J11" s="152"/>
    </row>
    <row r="12" spans="1:10" ht="18" customHeight="1">
      <c r="A12" s="156">
        <v>3</v>
      </c>
      <c r="B12" s="156" t="s">
        <v>73</v>
      </c>
      <c r="C12" s="157"/>
      <c r="D12" s="157"/>
      <c r="E12" s="157"/>
      <c r="F12" s="157"/>
      <c r="G12" s="157"/>
      <c r="H12" s="157"/>
      <c r="I12" s="158"/>
      <c r="J12" s="159"/>
    </row>
    <row r="13" spans="1:9" ht="15.75">
      <c r="A13" s="160"/>
      <c r="B13" s="160"/>
      <c r="C13" s="161"/>
      <c r="D13" s="161"/>
      <c r="E13" s="161"/>
      <c r="F13" s="161"/>
      <c r="G13" s="161"/>
      <c r="H13" s="161"/>
      <c r="I13" s="161"/>
    </row>
    <row r="14" spans="1:9" ht="15.75">
      <c r="A14" s="160"/>
      <c r="B14" s="160"/>
      <c r="C14" s="161"/>
      <c r="D14" s="161"/>
      <c r="E14" s="161"/>
      <c r="F14" s="161"/>
      <c r="G14" s="161"/>
      <c r="H14" s="161"/>
      <c r="I14" s="161"/>
    </row>
    <row r="16" spans="2:9" ht="15.75">
      <c r="B16" s="162"/>
      <c r="E16" s="330"/>
      <c r="F16" s="330"/>
      <c r="H16" s="336"/>
      <c r="I16" s="336"/>
    </row>
    <row r="17" spans="2:9" ht="15.75">
      <c r="B17" s="163"/>
      <c r="E17" s="336"/>
      <c r="F17" s="336"/>
      <c r="H17" s="336"/>
      <c r="I17" s="336"/>
    </row>
  </sheetData>
  <sheetProtection/>
  <mergeCells count="15">
    <mergeCell ref="E17:F17"/>
    <mergeCell ref="H16:I16"/>
    <mergeCell ref="H17:I17"/>
    <mergeCell ref="J5:J6"/>
    <mergeCell ref="G5:H5"/>
    <mergeCell ref="I5:I6"/>
    <mergeCell ref="B5:B6"/>
    <mergeCell ref="C2:G2"/>
    <mergeCell ref="A3:J3"/>
    <mergeCell ref="E16:F16"/>
    <mergeCell ref="A5:A6"/>
    <mergeCell ref="E5:F5"/>
    <mergeCell ref="D5:D6"/>
    <mergeCell ref="C5:C6"/>
    <mergeCell ref="A4:J4"/>
  </mergeCells>
  <printOptions horizontalCentered="1"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4">
      <selection activeCell="G4" sqref="A4:IV8"/>
    </sheetView>
  </sheetViews>
  <sheetFormatPr defaultColWidth="9.00390625" defaultRowHeight="12.75"/>
  <cols>
    <col min="1" max="1" width="5.625" style="22" customWidth="1"/>
    <col min="2" max="2" width="4.875" style="22" bestFit="1" customWidth="1"/>
    <col min="3" max="3" width="6.25390625" style="22" bestFit="1" customWidth="1"/>
    <col min="4" max="4" width="18.875" style="22" customWidth="1"/>
    <col min="5" max="5" width="10.625" style="22" customWidth="1"/>
    <col min="6" max="6" width="11.875" style="27" customWidth="1"/>
    <col min="7" max="7" width="11.625" style="22" customWidth="1"/>
    <col min="8" max="8" width="11.25390625" style="70" customWidth="1"/>
    <col min="9" max="9" width="7.375" style="22" customWidth="1"/>
    <col min="10" max="10" width="8.75390625" style="22" customWidth="1"/>
    <col min="11" max="11" width="9.00390625" style="22" customWidth="1"/>
    <col min="12" max="12" width="11.00390625" style="22" customWidth="1"/>
    <col min="13" max="13" width="12.875" style="22" customWidth="1"/>
    <col min="14" max="14" width="8.875" style="22" customWidth="1"/>
    <col min="15" max="15" width="8.75390625" style="22" bestFit="1" customWidth="1"/>
    <col min="16" max="16" width="10.25390625" style="22" customWidth="1"/>
    <col min="17" max="17" width="16.75390625" style="22" customWidth="1"/>
    <col min="18" max="16384" width="9.125" style="22" customWidth="1"/>
  </cols>
  <sheetData>
    <row r="1" ht="59.25" customHeight="1">
      <c r="M1" s="76" t="s">
        <v>337</v>
      </c>
    </row>
    <row r="2" spans="1:17" ht="15.75">
      <c r="A2" s="353" t="s">
        <v>241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42" customHeight="1">
      <c r="A3" s="21"/>
      <c r="B3" s="21"/>
      <c r="C3" s="21"/>
      <c r="D3" s="21"/>
      <c r="E3" s="21"/>
      <c r="F3" s="25"/>
      <c r="G3" s="21"/>
      <c r="H3" s="68"/>
      <c r="I3" s="21"/>
      <c r="J3" s="21"/>
      <c r="K3" s="21"/>
      <c r="L3" s="21"/>
      <c r="M3" s="21"/>
      <c r="N3" s="21"/>
      <c r="O3" s="21"/>
      <c r="P3" s="21"/>
      <c r="Q3" s="3" t="s">
        <v>286</v>
      </c>
    </row>
    <row r="4" spans="1:17" s="537" customFormat="1" ht="19.5" customHeight="1">
      <c r="A4" s="532" t="s">
        <v>299</v>
      </c>
      <c r="B4" s="532" t="s">
        <v>257</v>
      </c>
      <c r="C4" s="532" t="s">
        <v>285</v>
      </c>
      <c r="D4" s="533" t="s">
        <v>309</v>
      </c>
      <c r="E4" s="533" t="s">
        <v>300</v>
      </c>
      <c r="F4" s="534" t="s">
        <v>239</v>
      </c>
      <c r="G4" s="535" t="s">
        <v>305</v>
      </c>
      <c r="H4" s="535"/>
      <c r="I4" s="535"/>
      <c r="J4" s="535"/>
      <c r="K4" s="535"/>
      <c r="L4" s="535"/>
      <c r="M4" s="535"/>
      <c r="N4" s="535"/>
      <c r="O4" s="535"/>
      <c r="P4" s="536"/>
      <c r="Q4" s="533" t="s">
        <v>303</v>
      </c>
    </row>
    <row r="5" spans="1:17" s="537" customFormat="1" ht="19.5" customHeight="1">
      <c r="A5" s="532"/>
      <c r="B5" s="532"/>
      <c r="C5" s="532"/>
      <c r="D5" s="533"/>
      <c r="E5" s="533"/>
      <c r="F5" s="538"/>
      <c r="G5" s="536" t="s">
        <v>240</v>
      </c>
      <c r="H5" s="539" t="s">
        <v>334</v>
      </c>
      <c r="I5" s="533" t="s">
        <v>325</v>
      </c>
      <c r="J5" s="533" t="s">
        <v>265</v>
      </c>
      <c r="K5" s="533"/>
      <c r="L5" s="533"/>
      <c r="M5" s="533"/>
      <c r="N5" s="533" t="s">
        <v>78</v>
      </c>
      <c r="O5" s="533" t="s">
        <v>225</v>
      </c>
      <c r="P5" s="540" t="s">
        <v>226</v>
      </c>
      <c r="Q5" s="533"/>
    </row>
    <row r="6" spans="1:17" s="537" customFormat="1" ht="29.25" customHeight="1">
      <c r="A6" s="532"/>
      <c r="B6" s="532"/>
      <c r="C6" s="532"/>
      <c r="D6" s="533"/>
      <c r="E6" s="533"/>
      <c r="F6" s="538"/>
      <c r="G6" s="536"/>
      <c r="H6" s="541"/>
      <c r="I6" s="533"/>
      <c r="J6" s="533" t="s">
        <v>314</v>
      </c>
      <c r="K6" s="533" t="s">
        <v>307</v>
      </c>
      <c r="L6" s="533" t="s">
        <v>315</v>
      </c>
      <c r="M6" s="533" t="s">
        <v>308</v>
      </c>
      <c r="N6" s="533"/>
      <c r="O6" s="533"/>
      <c r="P6" s="542"/>
      <c r="Q6" s="533"/>
    </row>
    <row r="7" spans="1:17" s="537" customFormat="1" ht="19.5" customHeight="1">
      <c r="A7" s="532"/>
      <c r="B7" s="532"/>
      <c r="C7" s="532"/>
      <c r="D7" s="533"/>
      <c r="E7" s="533"/>
      <c r="F7" s="538"/>
      <c r="G7" s="536"/>
      <c r="H7" s="541"/>
      <c r="I7" s="533"/>
      <c r="J7" s="533"/>
      <c r="K7" s="533"/>
      <c r="L7" s="533"/>
      <c r="M7" s="533"/>
      <c r="N7" s="533"/>
      <c r="O7" s="533"/>
      <c r="P7" s="542"/>
      <c r="Q7" s="533"/>
    </row>
    <row r="8" spans="1:17" s="537" customFormat="1" ht="19.5" customHeight="1">
      <c r="A8" s="532"/>
      <c r="B8" s="532"/>
      <c r="C8" s="532"/>
      <c r="D8" s="533"/>
      <c r="E8" s="533"/>
      <c r="F8" s="543"/>
      <c r="G8" s="536"/>
      <c r="H8" s="544"/>
      <c r="I8" s="533"/>
      <c r="J8" s="533"/>
      <c r="K8" s="533"/>
      <c r="L8" s="533"/>
      <c r="M8" s="533"/>
      <c r="N8" s="533"/>
      <c r="O8" s="533"/>
      <c r="P8" s="545"/>
      <c r="Q8" s="533"/>
    </row>
    <row r="9" spans="1:17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218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ht="185.25" customHeight="1">
      <c r="A10" s="219" t="s">
        <v>262</v>
      </c>
      <c r="B10" s="220">
        <v>900</v>
      </c>
      <c r="C10" s="220">
        <v>90001</v>
      </c>
      <c r="D10" s="221" t="s">
        <v>242</v>
      </c>
      <c r="E10" s="222">
        <v>2890000</v>
      </c>
      <c r="F10" s="222">
        <v>0</v>
      </c>
      <c r="G10" s="222">
        <v>965000</v>
      </c>
      <c r="H10" s="223">
        <v>965000</v>
      </c>
      <c r="I10" s="75">
        <f>ROUND((H10/G10)*100,2)</f>
        <v>100</v>
      </c>
      <c r="J10" s="222">
        <v>0</v>
      </c>
      <c r="K10" s="222">
        <v>965000</v>
      </c>
      <c r="L10" s="224" t="s">
        <v>304</v>
      </c>
      <c r="M10" s="222"/>
      <c r="N10" s="222">
        <v>965000</v>
      </c>
      <c r="O10" s="222">
        <v>960000</v>
      </c>
      <c r="P10" s="222">
        <v>0</v>
      </c>
      <c r="Q10" s="225" t="s">
        <v>321</v>
      </c>
    </row>
    <row r="11" spans="1:17" ht="66" customHeight="1" hidden="1">
      <c r="A11" s="226"/>
      <c r="B11" s="225"/>
      <c r="C11" s="225"/>
      <c r="D11" s="227"/>
      <c r="E11" s="222"/>
      <c r="F11" s="222"/>
      <c r="G11" s="222"/>
      <c r="H11" s="223"/>
      <c r="I11" s="75" t="e">
        <f>ROUND((H11/G11)*100,2)</f>
        <v>#DIV/0!</v>
      </c>
      <c r="J11" s="222"/>
      <c r="K11" s="222"/>
      <c r="L11" s="224"/>
      <c r="M11" s="222"/>
      <c r="N11" s="222"/>
      <c r="O11" s="222"/>
      <c r="P11" s="222"/>
      <c r="Q11" s="225"/>
    </row>
    <row r="12" spans="1:17" ht="22.5" customHeight="1">
      <c r="A12" s="368" t="s">
        <v>208</v>
      </c>
      <c r="B12" s="368"/>
      <c r="C12" s="368"/>
      <c r="D12" s="368"/>
      <c r="E12" s="222">
        <f>SUM(E10:E11)</f>
        <v>2890000</v>
      </c>
      <c r="F12" s="222">
        <f>SUM(F10:F11)</f>
        <v>0</v>
      </c>
      <c r="G12" s="222">
        <f>SUM(G10:G11)</f>
        <v>965000</v>
      </c>
      <c r="H12" s="223">
        <f>SUM(H10:H11)</f>
        <v>965000</v>
      </c>
      <c r="I12" s="75">
        <f>ROUND((H12/G12)*100,2)</f>
        <v>100</v>
      </c>
      <c r="J12" s="222">
        <f aca="true" t="shared" si="0" ref="J12:P12">SUM(J10:J11)</f>
        <v>0</v>
      </c>
      <c r="K12" s="222">
        <f t="shared" si="0"/>
        <v>965000</v>
      </c>
      <c r="L12" s="222">
        <f t="shared" si="0"/>
        <v>0</v>
      </c>
      <c r="M12" s="222">
        <f t="shared" si="0"/>
        <v>0</v>
      </c>
      <c r="N12" s="222">
        <f t="shared" si="0"/>
        <v>965000</v>
      </c>
      <c r="O12" s="222">
        <f t="shared" si="0"/>
        <v>960000</v>
      </c>
      <c r="P12" s="222">
        <f t="shared" si="0"/>
        <v>0</v>
      </c>
      <c r="Q12" s="222"/>
    </row>
  </sheetData>
  <sheetProtection/>
  <mergeCells count="21">
    <mergeCell ref="A2:Q2"/>
    <mergeCell ref="A4:A8"/>
    <mergeCell ref="B4:B8"/>
    <mergeCell ref="C4:C8"/>
    <mergeCell ref="D4:D8"/>
    <mergeCell ref="Q4:Q8"/>
    <mergeCell ref="O5:O8"/>
    <mergeCell ref="I5:I8"/>
    <mergeCell ref="A12:D12"/>
    <mergeCell ref="J5:M5"/>
    <mergeCell ref="J6:J8"/>
    <mergeCell ref="K6:K8"/>
    <mergeCell ref="L6:L8"/>
    <mergeCell ref="H5:H8"/>
    <mergeCell ref="F4:F8"/>
    <mergeCell ref="G4:P4"/>
    <mergeCell ref="G5:G8"/>
    <mergeCell ref="M6:M8"/>
    <mergeCell ref="P5:P8"/>
    <mergeCell ref="E4:E8"/>
    <mergeCell ref="N5:N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7">
      <selection activeCell="D10" sqref="D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7" width="12.75390625" style="1" customWidth="1"/>
    <col min="8" max="8" width="10.75390625" style="1" customWidth="1"/>
    <col min="9" max="9" width="10.125" style="1" customWidth="1"/>
    <col min="10" max="10" width="11.875" style="1" customWidth="1"/>
    <col min="11" max="11" width="3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ht="12.75">
      <c r="L1" s="77" t="s">
        <v>50</v>
      </c>
    </row>
    <row r="2" spans="1:14" ht="18">
      <c r="A2" s="417" t="s">
        <v>191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286</v>
      </c>
    </row>
    <row r="4" spans="1:14" s="67" customFormat="1" ht="19.5" customHeight="1">
      <c r="A4" s="369" t="s">
        <v>299</v>
      </c>
      <c r="B4" s="369" t="s">
        <v>257</v>
      </c>
      <c r="C4" s="369" t="s">
        <v>285</v>
      </c>
      <c r="D4" s="364" t="s">
        <v>320</v>
      </c>
      <c r="E4" s="364" t="s">
        <v>300</v>
      </c>
      <c r="F4" s="364" t="s">
        <v>305</v>
      </c>
      <c r="G4" s="364"/>
      <c r="H4" s="364"/>
      <c r="I4" s="364"/>
      <c r="J4" s="364"/>
      <c r="K4" s="364"/>
      <c r="L4" s="364"/>
      <c r="M4" s="364"/>
      <c r="N4" s="364" t="s">
        <v>303</v>
      </c>
    </row>
    <row r="5" spans="1:14" s="67" customFormat="1" ht="19.5" customHeight="1">
      <c r="A5" s="369"/>
      <c r="B5" s="369"/>
      <c r="C5" s="369"/>
      <c r="D5" s="364"/>
      <c r="E5" s="364"/>
      <c r="F5" s="364" t="s">
        <v>182</v>
      </c>
      <c r="G5" s="365" t="s">
        <v>335</v>
      </c>
      <c r="H5" s="365" t="s">
        <v>325</v>
      </c>
      <c r="I5" s="364" t="s">
        <v>265</v>
      </c>
      <c r="J5" s="364"/>
      <c r="K5" s="364"/>
      <c r="L5" s="364"/>
      <c r="M5" s="364"/>
      <c r="N5" s="364"/>
    </row>
    <row r="6" spans="1:14" s="67" customFormat="1" ht="29.25" customHeight="1">
      <c r="A6" s="369"/>
      <c r="B6" s="369"/>
      <c r="C6" s="369"/>
      <c r="D6" s="364"/>
      <c r="E6" s="364"/>
      <c r="F6" s="364"/>
      <c r="G6" s="366"/>
      <c r="H6" s="366"/>
      <c r="I6" s="364" t="s">
        <v>314</v>
      </c>
      <c r="J6" s="364" t="s">
        <v>307</v>
      </c>
      <c r="K6" s="409" t="s">
        <v>316</v>
      </c>
      <c r="L6" s="410"/>
      <c r="M6" s="364" t="s">
        <v>308</v>
      </c>
      <c r="N6" s="364"/>
    </row>
    <row r="7" spans="1:14" s="67" customFormat="1" ht="19.5" customHeight="1">
      <c r="A7" s="369"/>
      <c r="B7" s="369"/>
      <c r="C7" s="369"/>
      <c r="D7" s="364"/>
      <c r="E7" s="364"/>
      <c r="F7" s="364"/>
      <c r="G7" s="366"/>
      <c r="H7" s="366"/>
      <c r="I7" s="364"/>
      <c r="J7" s="364"/>
      <c r="K7" s="411"/>
      <c r="L7" s="412"/>
      <c r="M7" s="364"/>
      <c r="N7" s="364"/>
    </row>
    <row r="8" spans="1:14" s="67" customFormat="1" ht="19.5" customHeight="1">
      <c r="A8" s="369"/>
      <c r="B8" s="369"/>
      <c r="C8" s="369"/>
      <c r="D8" s="364"/>
      <c r="E8" s="364"/>
      <c r="F8" s="364"/>
      <c r="G8" s="367"/>
      <c r="H8" s="367"/>
      <c r="I8" s="364"/>
      <c r="J8" s="364"/>
      <c r="K8" s="413"/>
      <c r="L8" s="414"/>
      <c r="M8" s="364"/>
      <c r="N8" s="364"/>
    </row>
    <row r="9" spans="1:14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415">
        <v>10</v>
      </c>
      <c r="L9" s="416"/>
      <c r="M9" s="8">
        <v>11</v>
      </c>
      <c r="N9" s="8">
        <v>12</v>
      </c>
    </row>
    <row r="10" spans="1:14" ht="65.25" customHeight="1">
      <c r="A10" s="137" t="s">
        <v>262</v>
      </c>
      <c r="B10" s="59">
        <v>600</v>
      </c>
      <c r="C10" s="59">
        <v>60095</v>
      </c>
      <c r="D10" s="136" t="s">
        <v>231</v>
      </c>
      <c r="E10" s="59"/>
      <c r="F10" s="104">
        <v>18500</v>
      </c>
      <c r="G10" s="104">
        <v>0</v>
      </c>
      <c r="H10" s="75">
        <f>ROUND((G10/F10)*100,2)</f>
        <v>0</v>
      </c>
      <c r="I10" s="104">
        <v>18500</v>
      </c>
      <c r="J10" s="59"/>
      <c r="K10" s="136" t="s">
        <v>304</v>
      </c>
      <c r="L10" s="136"/>
      <c r="M10" s="59"/>
      <c r="N10" s="9" t="s">
        <v>321</v>
      </c>
    </row>
    <row r="11" spans="1:14" ht="56.25" customHeight="1">
      <c r="A11" s="137" t="s">
        <v>263</v>
      </c>
      <c r="B11" s="59">
        <v>750</v>
      </c>
      <c r="C11" s="59">
        <v>75023</v>
      </c>
      <c r="D11" s="136" t="s">
        <v>232</v>
      </c>
      <c r="E11" s="59"/>
      <c r="F11" s="104">
        <v>40000</v>
      </c>
      <c r="G11" s="202">
        <v>39869.6</v>
      </c>
      <c r="H11" s="75">
        <f>ROUND((G11/F11)*100,2)</f>
        <v>99.67</v>
      </c>
      <c r="I11" s="104">
        <v>40000</v>
      </c>
      <c r="J11" s="59"/>
      <c r="K11" s="136" t="s">
        <v>304</v>
      </c>
      <c r="L11" s="136"/>
      <c r="M11" s="59"/>
      <c r="N11" s="59" t="s">
        <v>321</v>
      </c>
    </row>
    <row r="12" spans="1:14" ht="12.75" hidden="1">
      <c r="A12" s="169"/>
      <c r="B12" s="167"/>
      <c r="C12" s="167"/>
      <c r="D12" s="170"/>
      <c r="E12" s="167"/>
      <c r="F12" s="168"/>
      <c r="G12" s="168"/>
      <c r="H12" s="217"/>
      <c r="I12" s="168"/>
      <c r="J12" s="167"/>
      <c r="K12" s="170"/>
      <c r="L12" s="170"/>
      <c r="M12" s="167"/>
      <c r="N12" s="9"/>
    </row>
    <row r="13" spans="1:14" ht="25.5" hidden="1">
      <c r="A13" s="370" t="s">
        <v>264</v>
      </c>
      <c r="B13" s="400">
        <v>853</v>
      </c>
      <c r="C13" s="400">
        <v>85395</v>
      </c>
      <c r="D13" s="403" t="s">
        <v>59</v>
      </c>
      <c r="E13" s="9"/>
      <c r="F13" s="376">
        <v>0</v>
      </c>
      <c r="G13" s="376">
        <v>0</v>
      </c>
      <c r="H13" s="379" t="e">
        <f>ROUND((G13/F13)*100,2)</f>
        <v>#DIV/0!</v>
      </c>
      <c r="I13" s="102"/>
      <c r="J13" s="9"/>
      <c r="K13" s="19" t="s">
        <v>55</v>
      </c>
      <c r="L13" s="140">
        <v>0</v>
      </c>
      <c r="M13" s="376">
        <v>0</v>
      </c>
      <c r="N13" s="9"/>
    </row>
    <row r="14" spans="1:14" ht="12.75" hidden="1">
      <c r="A14" s="371"/>
      <c r="B14" s="401"/>
      <c r="C14" s="401"/>
      <c r="D14" s="404"/>
      <c r="E14" s="10"/>
      <c r="F14" s="377"/>
      <c r="G14" s="377"/>
      <c r="H14" s="380"/>
      <c r="I14" s="103"/>
      <c r="J14" s="10"/>
      <c r="K14" s="133" t="s">
        <v>56</v>
      </c>
      <c r="L14" s="13"/>
      <c r="M14" s="377"/>
      <c r="N14" s="9"/>
    </row>
    <row r="15" spans="1:14" ht="12.75" hidden="1">
      <c r="A15" s="371"/>
      <c r="B15" s="401"/>
      <c r="C15" s="401"/>
      <c r="D15" s="404"/>
      <c r="E15" s="10"/>
      <c r="F15" s="377"/>
      <c r="G15" s="377"/>
      <c r="H15" s="380"/>
      <c r="I15" s="103"/>
      <c r="J15" s="10"/>
      <c r="K15" s="133" t="s">
        <v>57</v>
      </c>
      <c r="L15" s="13"/>
      <c r="M15" s="377"/>
      <c r="N15" s="9"/>
    </row>
    <row r="16" spans="1:14" ht="26.25" customHeight="1" hidden="1">
      <c r="A16" s="372"/>
      <c r="B16" s="402"/>
      <c r="C16" s="402"/>
      <c r="D16" s="405"/>
      <c r="E16" s="138"/>
      <c r="F16" s="378"/>
      <c r="G16" s="378"/>
      <c r="H16" s="381"/>
      <c r="I16" s="139"/>
      <c r="J16" s="138"/>
      <c r="K16" s="134" t="s">
        <v>58</v>
      </c>
      <c r="L16" s="204"/>
      <c r="M16" s="378"/>
      <c r="N16" s="9"/>
    </row>
    <row r="17" spans="1:14" ht="56.25" customHeight="1">
      <c r="A17" s="137" t="s">
        <v>264</v>
      </c>
      <c r="B17" s="59">
        <v>750</v>
      </c>
      <c r="C17" s="59">
        <v>75023</v>
      </c>
      <c r="D17" s="136" t="s">
        <v>193</v>
      </c>
      <c r="E17" s="59"/>
      <c r="F17" s="104">
        <v>25000</v>
      </c>
      <c r="G17" s="202">
        <v>21905.1</v>
      </c>
      <c r="H17" s="75">
        <f>ROUND((G17/F17)*100,2)</f>
        <v>87.62</v>
      </c>
      <c r="I17" s="104">
        <v>25000</v>
      </c>
      <c r="J17" s="59"/>
      <c r="K17" s="136" t="s">
        <v>304</v>
      </c>
      <c r="L17" s="136"/>
      <c r="M17" s="59"/>
      <c r="N17" s="59" t="s">
        <v>321</v>
      </c>
    </row>
    <row r="18" spans="1:14" ht="56.25" customHeight="1">
      <c r="A18" s="169" t="s">
        <v>256</v>
      </c>
      <c r="B18" s="167">
        <v>750</v>
      </c>
      <c r="C18" s="167">
        <v>75023</v>
      </c>
      <c r="D18" s="170" t="s">
        <v>194</v>
      </c>
      <c r="E18" s="134"/>
      <c r="F18" s="168">
        <v>50000</v>
      </c>
      <c r="G18" s="309">
        <v>49645.64</v>
      </c>
      <c r="H18" s="75">
        <f>ROUND((G18/F18)*100,2)</f>
        <v>99.29</v>
      </c>
      <c r="I18" s="168">
        <v>50000</v>
      </c>
      <c r="J18" s="167"/>
      <c r="K18" s="136" t="s">
        <v>304</v>
      </c>
      <c r="L18" s="170"/>
      <c r="M18" s="167"/>
      <c r="N18" s="59" t="s">
        <v>321</v>
      </c>
    </row>
    <row r="19" spans="1:14" ht="24" customHeight="1">
      <c r="A19" s="370" t="s">
        <v>266</v>
      </c>
      <c r="B19" s="406">
        <v>754</v>
      </c>
      <c r="C19" s="406">
        <v>75412</v>
      </c>
      <c r="D19" s="388" t="s">
        <v>233</v>
      </c>
      <c r="E19" s="134"/>
      <c r="F19" s="385">
        <v>4000</v>
      </c>
      <c r="G19" s="391">
        <v>4000</v>
      </c>
      <c r="H19" s="394">
        <f>ROUND((G19/F19)*100,2)</f>
        <v>100</v>
      </c>
      <c r="I19" s="382">
        <v>4000</v>
      </c>
      <c r="J19" s="370"/>
      <c r="K19" s="207" t="s">
        <v>107</v>
      </c>
      <c r="L19" s="209"/>
      <c r="M19" s="385"/>
      <c r="N19" s="388" t="s">
        <v>321</v>
      </c>
    </row>
    <row r="20" spans="1:14" ht="14.25" customHeight="1">
      <c r="A20" s="371"/>
      <c r="B20" s="407"/>
      <c r="C20" s="407"/>
      <c r="D20" s="389"/>
      <c r="E20" s="134"/>
      <c r="F20" s="386"/>
      <c r="G20" s="392"/>
      <c r="H20" s="395"/>
      <c r="I20" s="383"/>
      <c r="J20" s="371"/>
      <c r="K20" s="208" t="s">
        <v>56</v>
      </c>
      <c r="L20" s="204"/>
      <c r="M20" s="386"/>
      <c r="N20" s="389"/>
    </row>
    <row r="21" spans="1:14" ht="18" customHeight="1">
      <c r="A21" s="371"/>
      <c r="B21" s="407"/>
      <c r="C21" s="407"/>
      <c r="D21" s="389"/>
      <c r="E21" s="134"/>
      <c r="F21" s="386"/>
      <c r="G21" s="392"/>
      <c r="H21" s="395"/>
      <c r="I21" s="383"/>
      <c r="J21" s="371"/>
      <c r="K21" s="208" t="s">
        <v>57</v>
      </c>
      <c r="L21" s="204"/>
      <c r="M21" s="386"/>
      <c r="N21" s="389"/>
    </row>
    <row r="22" spans="1:14" ht="12" customHeight="1">
      <c r="A22" s="372"/>
      <c r="B22" s="408"/>
      <c r="C22" s="408"/>
      <c r="D22" s="390"/>
      <c r="E22" s="134"/>
      <c r="F22" s="387"/>
      <c r="G22" s="393"/>
      <c r="H22" s="396"/>
      <c r="I22" s="384"/>
      <c r="J22" s="372"/>
      <c r="K22" s="208" t="s">
        <v>58</v>
      </c>
      <c r="L22" s="135"/>
      <c r="M22" s="387"/>
      <c r="N22" s="390"/>
    </row>
    <row r="23" spans="1:14" ht="79.5" customHeight="1">
      <c r="A23" s="137" t="s">
        <v>269</v>
      </c>
      <c r="B23" s="59">
        <v>801</v>
      </c>
      <c r="C23" s="59">
        <v>80101</v>
      </c>
      <c r="D23" s="136" t="s">
        <v>234</v>
      </c>
      <c r="E23" s="59"/>
      <c r="F23" s="104">
        <v>3850</v>
      </c>
      <c r="G23" s="104">
        <v>3800</v>
      </c>
      <c r="H23" s="75">
        <f>ROUND((G23/F23)*100,2)</f>
        <v>98.7</v>
      </c>
      <c r="I23" s="104">
        <v>3850</v>
      </c>
      <c r="J23" s="59"/>
      <c r="K23" s="136" t="s">
        <v>304</v>
      </c>
      <c r="L23" s="136"/>
      <c r="M23" s="59"/>
      <c r="N23" s="136" t="s">
        <v>235</v>
      </c>
    </row>
    <row r="24" spans="1:14" ht="25.5">
      <c r="A24" s="370" t="s">
        <v>271</v>
      </c>
      <c r="B24" s="400">
        <v>900</v>
      </c>
      <c r="C24" s="400">
        <v>90015</v>
      </c>
      <c r="D24" s="403" t="s">
        <v>49</v>
      </c>
      <c r="E24" s="9"/>
      <c r="F24" s="376">
        <v>100000</v>
      </c>
      <c r="G24" s="376">
        <v>92303.99</v>
      </c>
      <c r="H24" s="379">
        <f>ROUND((G24/F24)*100,2)</f>
        <v>92.3</v>
      </c>
      <c r="I24" s="382">
        <v>0</v>
      </c>
      <c r="J24" s="102">
        <v>100000</v>
      </c>
      <c r="K24" s="19" t="s">
        <v>55</v>
      </c>
      <c r="L24" s="140"/>
      <c r="M24" s="376"/>
      <c r="N24" s="373" t="s">
        <v>321</v>
      </c>
    </row>
    <row r="25" spans="1:14" ht="12.75">
      <c r="A25" s="371"/>
      <c r="B25" s="401"/>
      <c r="C25" s="401"/>
      <c r="D25" s="404"/>
      <c r="E25" s="10"/>
      <c r="F25" s="377"/>
      <c r="G25" s="377"/>
      <c r="H25" s="380"/>
      <c r="I25" s="383"/>
      <c r="J25" s="10"/>
      <c r="K25" s="133" t="s">
        <v>56</v>
      </c>
      <c r="L25" s="171"/>
      <c r="M25" s="377"/>
      <c r="N25" s="374"/>
    </row>
    <row r="26" spans="1:14" ht="12.75">
      <c r="A26" s="371"/>
      <c r="B26" s="401"/>
      <c r="C26" s="401"/>
      <c r="D26" s="404"/>
      <c r="E26" s="10"/>
      <c r="F26" s="377"/>
      <c r="G26" s="377"/>
      <c r="H26" s="380"/>
      <c r="I26" s="383"/>
      <c r="J26" s="103"/>
      <c r="K26" s="133" t="s">
        <v>57</v>
      </c>
      <c r="L26" s="13"/>
      <c r="M26" s="377"/>
      <c r="N26" s="374"/>
    </row>
    <row r="27" spans="1:14" ht="42" customHeight="1">
      <c r="A27" s="372"/>
      <c r="B27" s="402"/>
      <c r="C27" s="402"/>
      <c r="D27" s="405"/>
      <c r="E27" s="138"/>
      <c r="F27" s="378"/>
      <c r="G27" s="378"/>
      <c r="H27" s="381"/>
      <c r="I27" s="384"/>
      <c r="J27" s="138"/>
      <c r="K27" s="134" t="s">
        <v>58</v>
      </c>
      <c r="L27" s="135"/>
      <c r="M27" s="378"/>
      <c r="N27" s="375"/>
    </row>
    <row r="28" spans="1:14" s="63" customFormat="1" ht="22.5" customHeight="1">
      <c r="A28" s="397" t="s">
        <v>192</v>
      </c>
      <c r="B28" s="398"/>
      <c r="C28" s="398"/>
      <c r="D28" s="399"/>
      <c r="E28" s="104">
        <f>SUM(E10:E23)</f>
        <v>0</v>
      </c>
      <c r="F28" s="104">
        <f>SUM(F10:F27)</f>
        <v>241350</v>
      </c>
      <c r="G28" s="104">
        <f>SUM(G10:G27)</f>
        <v>211524.33000000002</v>
      </c>
      <c r="H28" s="108">
        <f>ROUND((G28/F28)*100,2)</f>
        <v>87.64</v>
      </c>
      <c r="I28" s="104">
        <f>SUM(I10:I27)</f>
        <v>141350</v>
      </c>
      <c r="J28" s="104">
        <f>SUM(J10:J27)</f>
        <v>100000</v>
      </c>
      <c r="K28" s="104"/>
      <c r="L28" s="104">
        <f>SUM(L10:L27)</f>
        <v>0</v>
      </c>
      <c r="M28" s="104">
        <f>SUM(M10:M27)</f>
        <v>0</v>
      </c>
      <c r="N28" s="105" t="s">
        <v>290</v>
      </c>
    </row>
  </sheetData>
  <sheetProtection/>
  <mergeCells count="47">
    <mergeCell ref="H13:H16"/>
    <mergeCell ref="G13:G16"/>
    <mergeCell ref="F13:F16"/>
    <mergeCell ref="B13:B16"/>
    <mergeCell ref="C13:C16"/>
    <mergeCell ref="D13:D16"/>
    <mergeCell ref="M13:M16"/>
    <mergeCell ref="K9:L9"/>
    <mergeCell ref="A2:N2"/>
    <mergeCell ref="A4:A8"/>
    <mergeCell ref="B4:B8"/>
    <mergeCell ref="C4:C8"/>
    <mergeCell ref="D4:D8"/>
    <mergeCell ref="F4:M4"/>
    <mergeCell ref="N4:N8"/>
    <mergeCell ref="E4:E8"/>
    <mergeCell ref="I5:M5"/>
    <mergeCell ref="I6:I8"/>
    <mergeCell ref="G5:G8"/>
    <mergeCell ref="H5:H8"/>
    <mergeCell ref="J6:J8"/>
    <mergeCell ref="M6:M8"/>
    <mergeCell ref="K6:L8"/>
    <mergeCell ref="F5:F8"/>
    <mergeCell ref="A13:A16"/>
    <mergeCell ref="A19:A22"/>
    <mergeCell ref="B19:B22"/>
    <mergeCell ref="C19:C22"/>
    <mergeCell ref="D19:D22"/>
    <mergeCell ref="G19:G22"/>
    <mergeCell ref="H19:H22"/>
    <mergeCell ref="I19:I22"/>
    <mergeCell ref="A28:D28"/>
    <mergeCell ref="A24:A27"/>
    <mergeCell ref="B24:B27"/>
    <mergeCell ref="C24:C27"/>
    <mergeCell ref="D24:D27"/>
    <mergeCell ref="J19:J22"/>
    <mergeCell ref="N24:N27"/>
    <mergeCell ref="F24:F27"/>
    <mergeCell ref="G24:G27"/>
    <mergeCell ref="H24:H27"/>
    <mergeCell ref="M24:M27"/>
    <mergeCell ref="I24:I27"/>
    <mergeCell ref="M19:M22"/>
    <mergeCell ref="N19:N22"/>
    <mergeCell ref="F19:F22"/>
  </mergeCells>
  <printOptions horizontalCentered="1"/>
  <pageMargins left="0.5118110236220472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&amp;R&amp;9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625" style="81" customWidth="1"/>
    <col min="2" max="2" width="43.25390625" style="81" customWidth="1"/>
    <col min="3" max="3" width="11.875" style="83" customWidth="1"/>
    <col min="4" max="4" width="11.00390625" style="83" customWidth="1"/>
    <col min="5" max="5" width="9.875" style="83" customWidth="1"/>
    <col min="6" max="6" width="11.875" style="83" customWidth="1"/>
    <col min="7" max="7" width="11.00390625" style="83" customWidth="1"/>
    <col min="8" max="8" width="12.75390625" style="83" customWidth="1"/>
    <col min="9" max="16384" width="9.125" style="81" customWidth="1"/>
  </cols>
  <sheetData>
    <row r="2" spans="3:8" s="79" customFormat="1" ht="12">
      <c r="C2" s="80"/>
      <c r="D2" s="80"/>
      <c r="E2" s="80"/>
      <c r="F2" s="80"/>
      <c r="G2" s="80"/>
      <c r="H2" s="80" t="s">
        <v>48</v>
      </c>
    </row>
    <row r="3" spans="3:5" ht="15.75">
      <c r="C3" s="82"/>
      <c r="D3" s="82"/>
      <c r="E3" s="82"/>
    </row>
    <row r="5" spans="1:8" ht="42.75" customHeight="1">
      <c r="A5" s="419" t="s">
        <v>197</v>
      </c>
      <c r="B5" s="419"/>
      <c r="C5" s="419"/>
      <c r="D5" s="419"/>
      <c r="E5" s="419"/>
      <c r="F5" s="419"/>
      <c r="G5" s="419"/>
      <c r="H5" s="419"/>
    </row>
    <row r="6" spans="1:8" ht="25.5" customHeight="1">
      <c r="A6" s="84"/>
      <c r="B6" s="84"/>
      <c r="C6" s="85"/>
      <c r="D6" s="85"/>
      <c r="E6" s="85"/>
      <c r="F6" s="85"/>
      <c r="G6" s="85"/>
      <c r="H6" s="85"/>
    </row>
    <row r="7" ht="42" customHeight="1">
      <c r="H7" s="86" t="s">
        <v>30</v>
      </c>
    </row>
    <row r="8" spans="1:8" ht="35.25" customHeight="1">
      <c r="A8" s="420" t="s">
        <v>31</v>
      </c>
      <c r="B8" s="420" t="s">
        <v>32</v>
      </c>
      <c r="C8" s="418" t="s">
        <v>51</v>
      </c>
      <c r="D8" s="421" t="s">
        <v>326</v>
      </c>
      <c r="E8" s="421" t="s">
        <v>325</v>
      </c>
      <c r="F8" s="418" t="s">
        <v>346</v>
      </c>
      <c r="G8" s="418"/>
      <c r="H8" s="418"/>
    </row>
    <row r="9" spans="1:8" ht="27.75" customHeight="1">
      <c r="A9" s="420"/>
      <c r="B9" s="420"/>
      <c r="C9" s="418"/>
      <c r="D9" s="422"/>
      <c r="E9" s="422"/>
      <c r="F9" s="88">
        <v>2011</v>
      </c>
      <c r="G9" s="88">
        <v>2012</v>
      </c>
      <c r="H9" s="88" t="s">
        <v>347</v>
      </c>
    </row>
    <row r="10" spans="1:8" ht="12.75">
      <c r="A10" s="89" t="s">
        <v>33</v>
      </c>
      <c r="B10" s="90" t="s">
        <v>34</v>
      </c>
      <c r="C10" s="122">
        <f>SUM(C11:C13)</f>
        <v>752084.23</v>
      </c>
      <c r="D10" s="122">
        <f>SUM(D11:D13)</f>
        <v>616992.9199999999</v>
      </c>
      <c r="E10" s="243">
        <f>ROUND((D10/C10)*100,2)</f>
        <v>82.04</v>
      </c>
      <c r="F10" s="122">
        <f>SUM(F11:F13)</f>
        <v>799219.08</v>
      </c>
      <c r="G10" s="122">
        <f>SUM(G11:G13)</f>
        <v>392547.44</v>
      </c>
      <c r="H10" s="210">
        <v>0</v>
      </c>
    </row>
    <row r="11" spans="1:8" ht="12.75">
      <c r="A11" s="90"/>
      <c r="B11" s="91" t="s">
        <v>35</v>
      </c>
      <c r="C11" s="116">
        <v>58991.5</v>
      </c>
      <c r="D11" s="117">
        <v>55444.54</v>
      </c>
      <c r="E11" s="244">
        <f>ROUND((D11/C11)*100,2)</f>
        <v>93.99</v>
      </c>
      <c r="F11" s="172">
        <v>4800</v>
      </c>
      <c r="G11" s="116">
        <v>2800</v>
      </c>
      <c r="H11" s="116">
        <v>0</v>
      </c>
    </row>
    <row r="12" spans="1:8" ht="12.75">
      <c r="A12" s="90"/>
      <c r="B12" s="91" t="s">
        <v>36</v>
      </c>
      <c r="C12" s="116">
        <v>90489.53</v>
      </c>
      <c r="D12" s="117">
        <v>72566.58</v>
      </c>
      <c r="E12" s="244">
        <f aca="true" t="shared" si="0" ref="E12:E21">ROUND((D12/C12)*100,2)</f>
        <v>80.19</v>
      </c>
      <c r="F12" s="117">
        <v>110383.5</v>
      </c>
      <c r="G12" s="116">
        <v>52768.9</v>
      </c>
      <c r="H12" s="116">
        <v>0</v>
      </c>
    </row>
    <row r="13" spans="1:8" ht="12.75">
      <c r="A13" s="92"/>
      <c r="B13" s="93" t="s">
        <v>37</v>
      </c>
      <c r="C13" s="119">
        <v>602603.2</v>
      </c>
      <c r="D13" s="118">
        <v>488981.8</v>
      </c>
      <c r="E13" s="245">
        <f t="shared" si="0"/>
        <v>81.14</v>
      </c>
      <c r="F13" s="118">
        <v>684035.58</v>
      </c>
      <c r="G13" s="119">
        <v>336978.54</v>
      </c>
      <c r="H13" s="116">
        <v>0</v>
      </c>
    </row>
    <row r="14" spans="1:8" ht="12.75">
      <c r="A14" s="89" t="s">
        <v>38</v>
      </c>
      <c r="B14" s="90" t="s">
        <v>39</v>
      </c>
      <c r="C14" s="122">
        <f>SUM(C15:C17)</f>
        <v>3990409</v>
      </c>
      <c r="D14" s="122">
        <f>SUM(D15:D17)</f>
        <v>3808257.45</v>
      </c>
      <c r="E14" s="243">
        <f t="shared" si="0"/>
        <v>95.44</v>
      </c>
      <c r="F14" s="122">
        <f>SUM(F15:F17)</f>
        <v>631235</v>
      </c>
      <c r="G14" s="122">
        <f>SUM(G15:G17)</f>
        <v>3009535</v>
      </c>
      <c r="H14" s="122">
        <f>SUM(H15:H17)</f>
        <v>2105000</v>
      </c>
    </row>
    <row r="15" spans="1:8" ht="12.75">
      <c r="A15" s="90"/>
      <c r="B15" s="91" t="s">
        <v>35</v>
      </c>
      <c r="C15" s="117">
        <v>1656977</v>
      </c>
      <c r="D15" s="117">
        <v>1543338.02</v>
      </c>
      <c r="E15" s="244">
        <f t="shared" si="0"/>
        <v>93.14</v>
      </c>
      <c r="F15" s="172">
        <v>339163</v>
      </c>
      <c r="G15" s="117">
        <v>1200791</v>
      </c>
      <c r="H15" s="116">
        <v>1125000</v>
      </c>
    </row>
    <row r="16" spans="1:8" ht="12.75">
      <c r="A16" s="90"/>
      <c r="B16" s="91" t="s">
        <v>36</v>
      </c>
      <c r="C16" s="117">
        <v>0</v>
      </c>
      <c r="D16" s="117">
        <v>0</v>
      </c>
      <c r="E16" s="244">
        <v>0</v>
      </c>
      <c r="F16" s="172">
        <v>0</v>
      </c>
      <c r="G16" s="117">
        <v>0</v>
      </c>
      <c r="H16" s="116">
        <f>SUM(F16:G16)</f>
        <v>0</v>
      </c>
    </row>
    <row r="17" spans="1:8" ht="12.75">
      <c r="A17" s="92"/>
      <c r="B17" s="93" t="s">
        <v>37</v>
      </c>
      <c r="C17" s="118">
        <v>2333432</v>
      </c>
      <c r="D17" s="119">
        <v>2264919.43</v>
      </c>
      <c r="E17" s="245">
        <f t="shared" si="0"/>
        <v>97.06</v>
      </c>
      <c r="F17" s="173">
        <v>292072</v>
      </c>
      <c r="G17" s="118">
        <v>1808744</v>
      </c>
      <c r="H17" s="119">
        <v>980000</v>
      </c>
    </row>
    <row r="18" spans="1:8" s="124" customFormat="1" ht="12.75">
      <c r="A18" s="129"/>
      <c r="B18" s="121" t="s">
        <v>40</v>
      </c>
      <c r="C18" s="122">
        <v>4742493.23</v>
      </c>
      <c r="D18" s="132">
        <f aca="true" t="shared" si="1" ref="C18:D21">D10+D14</f>
        <v>4425250.37</v>
      </c>
      <c r="E18" s="243">
        <f t="shared" si="0"/>
        <v>93.31</v>
      </c>
      <c r="F18" s="122">
        <f aca="true" t="shared" si="2" ref="F18:H21">F10+F14</f>
        <v>1430454.08</v>
      </c>
      <c r="G18" s="122">
        <f t="shared" si="2"/>
        <v>3402082.44</v>
      </c>
      <c r="H18" s="122">
        <f t="shared" si="2"/>
        <v>2105000</v>
      </c>
    </row>
    <row r="19" spans="1:8" s="124" customFormat="1" ht="12.75">
      <c r="A19" s="121"/>
      <c r="B19" s="130" t="s">
        <v>35</v>
      </c>
      <c r="C19" s="122">
        <f t="shared" si="1"/>
        <v>1715968.5</v>
      </c>
      <c r="D19" s="122">
        <f t="shared" si="1"/>
        <v>1598782.56</v>
      </c>
      <c r="E19" s="243">
        <f t="shared" si="0"/>
        <v>93.17</v>
      </c>
      <c r="F19" s="122">
        <f t="shared" si="2"/>
        <v>343963</v>
      </c>
      <c r="G19" s="122">
        <f t="shared" si="2"/>
        <v>1203591</v>
      </c>
      <c r="H19" s="122">
        <f t="shared" si="2"/>
        <v>1125000</v>
      </c>
    </row>
    <row r="20" spans="1:8" s="124" customFormat="1" ht="12.75">
      <c r="A20" s="121"/>
      <c r="B20" s="130" t="s">
        <v>36</v>
      </c>
      <c r="C20" s="122">
        <f t="shared" si="1"/>
        <v>90489.53</v>
      </c>
      <c r="D20" s="122">
        <f t="shared" si="1"/>
        <v>72566.58</v>
      </c>
      <c r="E20" s="243">
        <f t="shared" si="0"/>
        <v>80.19</v>
      </c>
      <c r="F20" s="122">
        <f t="shared" si="2"/>
        <v>110383.5</v>
      </c>
      <c r="G20" s="122">
        <f t="shared" si="2"/>
        <v>52768.9</v>
      </c>
      <c r="H20" s="122">
        <f t="shared" si="2"/>
        <v>0</v>
      </c>
    </row>
    <row r="21" spans="1:8" s="124" customFormat="1" ht="12.75">
      <c r="A21" s="125"/>
      <c r="B21" s="131" t="s">
        <v>37</v>
      </c>
      <c r="C21" s="127">
        <f t="shared" si="1"/>
        <v>2936035.2</v>
      </c>
      <c r="D21" s="127">
        <f t="shared" si="1"/>
        <v>2753901.23</v>
      </c>
      <c r="E21" s="246">
        <f t="shared" si="0"/>
        <v>93.8</v>
      </c>
      <c r="F21" s="127">
        <f t="shared" si="2"/>
        <v>976107.58</v>
      </c>
      <c r="G21" s="127">
        <f t="shared" si="2"/>
        <v>2145722.54</v>
      </c>
      <c r="H21" s="127">
        <f t="shared" si="2"/>
        <v>980000</v>
      </c>
    </row>
  </sheetData>
  <sheetProtection/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PageLayoutView="0" workbookViewId="0" topLeftCell="F1">
      <selection activeCell="L12" sqref="L12"/>
    </sheetView>
  </sheetViews>
  <sheetFormatPr defaultColWidth="9.00390625" defaultRowHeight="12.75"/>
  <cols>
    <col min="1" max="1" width="4.625" style="81" customWidth="1"/>
    <col min="2" max="2" width="35.375" style="95" customWidth="1"/>
    <col min="3" max="3" width="9.125" style="81" customWidth="1"/>
    <col min="4" max="4" width="10.375" style="95" customWidth="1"/>
    <col min="5" max="6" width="9.125" style="81" customWidth="1"/>
    <col min="7" max="7" width="29.875" style="81" customWidth="1"/>
    <col min="8" max="8" width="11.25390625" style="83" bestFit="1" customWidth="1"/>
    <col min="9" max="12" width="9.875" style="83" customWidth="1"/>
    <col min="13" max="13" width="10.00390625" style="81" bestFit="1" customWidth="1"/>
    <col min="14" max="14" width="10.125" style="81" customWidth="1"/>
    <col min="15" max="16384" width="9.125" style="81" customWidth="1"/>
  </cols>
  <sheetData>
    <row r="2" spans="2:12" s="79" customFormat="1" ht="12">
      <c r="B2" s="94"/>
      <c r="D2" s="94"/>
      <c r="H2" s="80"/>
      <c r="I2" s="80"/>
      <c r="J2" s="229" t="s">
        <v>47</v>
      </c>
      <c r="K2" s="80"/>
      <c r="L2" s="80"/>
    </row>
    <row r="3" spans="2:12" s="79" customFormat="1" ht="12">
      <c r="B3" s="94"/>
      <c r="D3" s="94"/>
      <c r="H3" s="80"/>
      <c r="I3" s="80"/>
      <c r="J3" s="80"/>
      <c r="K3" s="80"/>
      <c r="L3" s="80"/>
    </row>
    <row r="4" ht="12.75">
      <c r="I4" s="80"/>
    </row>
    <row r="5" spans="1:15" ht="23.25" customHeight="1">
      <c r="A5" s="419" t="s">
        <v>198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</row>
    <row r="6" spans="1:15" ht="12.75">
      <c r="A6" s="84"/>
      <c r="B6" s="84"/>
      <c r="C6" s="84"/>
      <c r="D6" s="84"/>
      <c r="E6" s="84"/>
      <c r="F6" s="84"/>
      <c r="G6" s="84"/>
      <c r="H6" s="85"/>
      <c r="I6" s="85"/>
      <c r="J6" s="85"/>
      <c r="K6" s="85"/>
      <c r="L6" s="85"/>
      <c r="M6" s="84"/>
      <c r="N6" s="84"/>
      <c r="O6" s="84"/>
    </row>
    <row r="7" ht="12.75">
      <c r="O7" s="96" t="s">
        <v>30</v>
      </c>
    </row>
    <row r="8" spans="1:15" ht="48" customHeight="1">
      <c r="A8" s="420" t="s">
        <v>31</v>
      </c>
      <c r="B8" s="420" t="s">
        <v>41</v>
      </c>
      <c r="C8" s="420" t="s">
        <v>42</v>
      </c>
      <c r="D8" s="423" t="s">
        <v>303</v>
      </c>
      <c r="E8" s="420" t="s">
        <v>257</v>
      </c>
      <c r="F8" s="423" t="s">
        <v>258</v>
      </c>
      <c r="G8" s="420" t="s">
        <v>43</v>
      </c>
      <c r="H8" s="420"/>
      <c r="I8" s="421" t="s">
        <v>236</v>
      </c>
      <c r="J8" s="418" t="s">
        <v>238</v>
      </c>
      <c r="K8" s="421" t="s">
        <v>326</v>
      </c>
      <c r="L8" s="421" t="s">
        <v>325</v>
      </c>
      <c r="M8" s="420" t="s">
        <v>1</v>
      </c>
      <c r="N8" s="420"/>
      <c r="O8" s="420"/>
    </row>
    <row r="9" spans="1:15" ht="24">
      <c r="A9" s="420"/>
      <c r="B9" s="420"/>
      <c r="C9" s="420"/>
      <c r="D9" s="424"/>
      <c r="E9" s="420"/>
      <c r="F9" s="424"/>
      <c r="G9" s="87" t="s">
        <v>44</v>
      </c>
      <c r="H9" s="88" t="s">
        <v>45</v>
      </c>
      <c r="I9" s="422"/>
      <c r="J9" s="418"/>
      <c r="K9" s="425"/>
      <c r="L9" s="422"/>
      <c r="M9" s="87">
        <v>2011</v>
      </c>
      <c r="N9" s="87">
        <v>2012</v>
      </c>
      <c r="O9" s="87" t="s">
        <v>237</v>
      </c>
    </row>
    <row r="10" spans="1:15" ht="25.5">
      <c r="A10" s="97" t="s">
        <v>262</v>
      </c>
      <c r="B10" s="98" t="s">
        <v>52</v>
      </c>
      <c r="C10" s="97" t="s">
        <v>348</v>
      </c>
      <c r="D10" s="98" t="s">
        <v>321</v>
      </c>
      <c r="E10" s="97">
        <v>853</v>
      </c>
      <c r="F10" s="97">
        <v>85395</v>
      </c>
      <c r="G10" s="97" t="s">
        <v>46</v>
      </c>
      <c r="H10" s="324">
        <f>SUM(H11:H13)</f>
        <v>1245936</v>
      </c>
      <c r="I10" s="324">
        <f>SUM(I11:I13)</f>
        <v>0</v>
      </c>
      <c r="J10" s="324">
        <f>SUM(J11:J13)</f>
        <v>247571</v>
      </c>
      <c r="K10" s="351">
        <f>SUM(K11:K13)</f>
        <v>129867.97</v>
      </c>
      <c r="L10" s="352">
        <f>ROUND((K10/J10)*100,2)</f>
        <v>52.46</v>
      </c>
      <c r="M10" s="324">
        <f>SUM(M11:M13)</f>
        <v>605817.5599999999</v>
      </c>
      <c r="N10" s="324">
        <f>SUM(N11:N13)</f>
        <v>392547.44</v>
      </c>
      <c r="O10" s="115">
        <f>SUM(O11:O13)</f>
        <v>0</v>
      </c>
    </row>
    <row r="11" spans="1:15" ht="24.75" customHeight="1">
      <c r="A11" s="90"/>
      <c r="B11" s="99" t="s">
        <v>109</v>
      </c>
      <c r="C11" s="90"/>
      <c r="D11" s="99"/>
      <c r="E11" s="90"/>
      <c r="F11" s="90"/>
      <c r="G11" s="100" t="s">
        <v>35</v>
      </c>
      <c r="H11" s="116">
        <v>21050</v>
      </c>
      <c r="I11" s="116">
        <v>0</v>
      </c>
      <c r="J11" s="117">
        <v>13450</v>
      </c>
      <c r="K11" s="117">
        <v>10280.44</v>
      </c>
      <c r="L11" s="109">
        <f>ROUND((K11/J11)*100,2)</f>
        <v>76.43</v>
      </c>
      <c r="M11" s="172">
        <v>4800</v>
      </c>
      <c r="N11" s="116">
        <v>2800</v>
      </c>
      <c r="O11" s="116"/>
    </row>
    <row r="12" spans="1:15" ht="91.5" customHeight="1">
      <c r="A12" s="90"/>
      <c r="B12" s="99" t="s">
        <v>0</v>
      </c>
      <c r="C12" s="90"/>
      <c r="D12" s="99"/>
      <c r="E12" s="90"/>
      <c r="F12" s="90"/>
      <c r="G12" s="100" t="s">
        <v>36</v>
      </c>
      <c r="H12" s="116">
        <v>165840.4</v>
      </c>
      <c r="I12" s="116">
        <v>0</v>
      </c>
      <c r="J12" s="117">
        <v>31698.23</v>
      </c>
      <c r="K12" s="117">
        <v>16184.17</v>
      </c>
      <c r="L12" s="109">
        <f>ROUND((K12/J12)*100,2)</f>
        <v>51.06</v>
      </c>
      <c r="M12" s="172">
        <v>81373.27</v>
      </c>
      <c r="N12" s="116">
        <v>52768.9</v>
      </c>
      <c r="O12" s="116"/>
    </row>
    <row r="13" spans="1:15" ht="24">
      <c r="A13" s="90"/>
      <c r="B13" s="99" t="s">
        <v>202</v>
      </c>
      <c r="C13" s="90"/>
      <c r="D13" s="99"/>
      <c r="E13" s="90"/>
      <c r="F13" s="90"/>
      <c r="G13" s="101" t="s">
        <v>37</v>
      </c>
      <c r="H13" s="116">
        <v>1059045.6</v>
      </c>
      <c r="I13" s="116">
        <v>0</v>
      </c>
      <c r="J13" s="117">
        <v>202422.77</v>
      </c>
      <c r="K13" s="116">
        <v>103403.36</v>
      </c>
      <c r="L13" s="120">
        <f>ROUND((K13/J13)*100,2)</f>
        <v>51.08</v>
      </c>
      <c r="M13" s="172">
        <v>519644.29</v>
      </c>
      <c r="N13" s="116">
        <v>336978.54</v>
      </c>
      <c r="O13" s="116"/>
    </row>
    <row r="14" spans="1:15" ht="12.75">
      <c r="A14" s="90"/>
      <c r="B14" s="99"/>
      <c r="C14" s="90"/>
      <c r="D14" s="99"/>
      <c r="E14" s="90"/>
      <c r="F14" s="90"/>
      <c r="G14" s="90"/>
      <c r="H14" s="116"/>
      <c r="I14" s="116"/>
      <c r="J14" s="116"/>
      <c r="K14" s="117"/>
      <c r="L14" s="109"/>
      <c r="M14" s="172"/>
      <c r="N14" s="116"/>
      <c r="O14" s="116"/>
    </row>
    <row r="15" spans="1:15" ht="63.75">
      <c r="A15" s="97" t="s">
        <v>263</v>
      </c>
      <c r="B15" s="98" t="s">
        <v>52</v>
      </c>
      <c r="C15" s="97" t="s">
        <v>111</v>
      </c>
      <c r="D15" s="98" t="s">
        <v>108</v>
      </c>
      <c r="E15" s="97">
        <v>853</v>
      </c>
      <c r="F15" s="97">
        <v>85395</v>
      </c>
      <c r="G15" s="97" t="s">
        <v>46</v>
      </c>
      <c r="H15" s="324">
        <f>SUM(H16:H18)</f>
        <v>597720.16</v>
      </c>
      <c r="I15" s="324">
        <f>SUM(I16:I18)</f>
        <v>113371.64</v>
      </c>
      <c r="J15" s="324">
        <f>SUM(J16:J18)</f>
        <v>290947</v>
      </c>
      <c r="K15" s="324">
        <f>SUM(K16:K18)</f>
        <v>276270.08999999997</v>
      </c>
      <c r="L15" s="213">
        <f>ROUND((K15/J15)*100,2)</f>
        <v>94.96</v>
      </c>
      <c r="M15" s="325">
        <v>193401.52</v>
      </c>
      <c r="N15" s="324"/>
      <c r="O15" s="115"/>
    </row>
    <row r="16" spans="1:15" ht="24.75" customHeight="1">
      <c r="A16" s="90"/>
      <c r="B16" s="99" t="s">
        <v>109</v>
      </c>
      <c r="C16" s="90"/>
      <c r="D16" s="99"/>
      <c r="E16" s="90"/>
      <c r="F16" s="90"/>
      <c r="G16" s="100" t="s">
        <v>35</v>
      </c>
      <c r="H16" s="116">
        <v>0</v>
      </c>
      <c r="I16" s="116">
        <v>0</v>
      </c>
      <c r="J16" s="117">
        <v>0</v>
      </c>
      <c r="K16" s="117">
        <v>0</v>
      </c>
      <c r="L16" s="109">
        <v>0</v>
      </c>
      <c r="M16" s="172"/>
      <c r="N16" s="116"/>
      <c r="O16" s="116"/>
    </row>
    <row r="17" spans="1:15" ht="102" customHeight="1">
      <c r="A17" s="90"/>
      <c r="B17" s="99" t="s">
        <v>2</v>
      </c>
      <c r="C17" s="90"/>
      <c r="D17" s="99"/>
      <c r="E17" s="90"/>
      <c r="F17" s="90"/>
      <c r="G17" s="100" t="s">
        <v>36</v>
      </c>
      <c r="H17" s="116">
        <v>89657.98</v>
      </c>
      <c r="I17" s="116">
        <v>17005.75</v>
      </c>
      <c r="J17" s="117">
        <v>43642</v>
      </c>
      <c r="K17" s="117">
        <v>41440.51</v>
      </c>
      <c r="L17" s="109">
        <f>ROUND((K17/J17)*100,2)</f>
        <v>94.96</v>
      </c>
      <c r="M17" s="172">
        <v>29010.23</v>
      </c>
      <c r="N17" s="116"/>
      <c r="O17" s="116"/>
    </row>
    <row r="18" spans="1:15" ht="24">
      <c r="A18" s="90"/>
      <c r="B18" s="99" t="s">
        <v>110</v>
      </c>
      <c r="C18" s="90"/>
      <c r="D18" s="99"/>
      <c r="E18" s="90"/>
      <c r="F18" s="90"/>
      <c r="G18" s="101" t="s">
        <v>37</v>
      </c>
      <c r="H18" s="116">
        <v>508062.18</v>
      </c>
      <c r="I18" s="116">
        <v>96365.89</v>
      </c>
      <c r="J18" s="117">
        <v>247305</v>
      </c>
      <c r="K18" s="116">
        <v>234829.58</v>
      </c>
      <c r="L18" s="120">
        <f>ROUND((K18/J18)*100,2)</f>
        <v>94.96</v>
      </c>
      <c r="M18" s="172">
        <v>164391.29</v>
      </c>
      <c r="N18" s="116"/>
      <c r="O18" s="116"/>
    </row>
    <row r="19" spans="1:15" ht="12.75">
      <c r="A19" s="90"/>
      <c r="B19" s="99"/>
      <c r="C19" s="90"/>
      <c r="D19" s="99"/>
      <c r="E19" s="90"/>
      <c r="F19" s="90"/>
      <c r="G19" s="90"/>
      <c r="H19" s="116"/>
      <c r="I19" s="116"/>
      <c r="J19" s="116"/>
      <c r="K19" s="117"/>
      <c r="L19" s="109"/>
      <c r="M19" s="172"/>
      <c r="N19" s="116"/>
      <c r="O19" s="116"/>
    </row>
    <row r="20" spans="1:15" ht="25.5">
      <c r="A20" s="97" t="s">
        <v>264</v>
      </c>
      <c r="B20" s="98" t="s">
        <v>52</v>
      </c>
      <c r="C20" s="97" t="s">
        <v>4</v>
      </c>
      <c r="D20" s="98" t="s">
        <v>53</v>
      </c>
      <c r="E20" s="97">
        <v>853</v>
      </c>
      <c r="F20" s="97">
        <v>85395</v>
      </c>
      <c r="G20" s="97" t="s">
        <v>46</v>
      </c>
      <c r="H20" s="324">
        <f>SUM(H21:H23)</f>
        <v>374917.99</v>
      </c>
      <c r="I20" s="324">
        <f>SUM(I21:I23)</f>
        <v>237188.99000000002</v>
      </c>
      <c r="J20" s="324">
        <f>SUM(J21:J23)</f>
        <v>137729</v>
      </c>
      <c r="K20" s="324">
        <f>SUM(K21:K23)</f>
        <v>136012.86</v>
      </c>
      <c r="L20" s="213">
        <f aca="true" t="shared" si="0" ref="L20:L28">ROUND((K20/J20)*100,2)</f>
        <v>98.75</v>
      </c>
      <c r="M20" s="325"/>
      <c r="N20" s="115"/>
      <c r="O20" s="115"/>
    </row>
    <row r="21" spans="1:15" ht="12.75" customHeight="1">
      <c r="A21" s="90"/>
      <c r="B21" s="99" t="s">
        <v>120</v>
      </c>
      <c r="C21" s="90"/>
      <c r="D21" s="99"/>
      <c r="E21" s="90"/>
      <c r="F21" s="90"/>
      <c r="G21" s="100" t="s">
        <v>35</v>
      </c>
      <c r="H21" s="116">
        <v>41694.5</v>
      </c>
      <c r="I21" s="116">
        <v>27233</v>
      </c>
      <c r="J21" s="117">
        <v>14461.5</v>
      </c>
      <c r="K21" s="117">
        <v>14461.5</v>
      </c>
      <c r="L21" s="109">
        <f t="shared" si="0"/>
        <v>100</v>
      </c>
      <c r="M21" s="172"/>
      <c r="N21" s="116"/>
      <c r="O21" s="116"/>
    </row>
    <row r="22" spans="1:15" ht="53.25" customHeight="1">
      <c r="A22" s="90"/>
      <c r="B22" s="99" t="s">
        <v>3</v>
      </c>
      <c r="C22" s="90"/>
      <c r="D22" s="99"/>
      <c r="E22" s="90"/>
      <c r="F22" s="90"/>
      <c r="G22" s="100" t="s">
        <v>36</v>
      </c>
      <c r="H22" s="116">
        <v>14543.2</v>
      </c>
      <c r="I22" s="116">
        <v>8345.35</v>
      </c>
      <c r="J22" s="117">
        <v>6197.85</v>
      </c>
      <c r="K22" s="117">
        <v>6114.02</v>
      </c>
      <c r="L22" s="109">
        <f t="shared" si="0"/>
        <v>98.65</v>
      </c>
      <c r="M22" s="172"/>
      <c r="N22" s="116"/>
      <c r="O22" s="116"/>
    </row>
    <row r="23" spans="1:15" ht="37.5" customHeight="1">
      <c r="A23" s="90"/>
      <c r="B23" s="99" t="s">
        <v>54</v>
      </c>
      <c r="C23" s="90"/>
      <c r="D23" s="99"/>
      <c r="E23" s="90"/>
      <c r="F23" s="90"/>
      <c r="G23" s="101" t="s">
        <v>37</v>
      </c>
      <c r="H23" s="116">
        <v>318680.29</v>
      </c>
      <c r="I23" s="116">
        <v>201610.64</v>
      </c>
      <c r="J23" s="117">
        <v>117069.65</v>
      </c>
      <c r="K23" s="117">
        <v>115437.34</v>
      </c>
      <c r="L23" s="109">
        <f t="shared" si="0"/>
        <v>98.61</v>
      </c>
      <c r="M23" s="172"/>
      <c r="N23" s="116"/>
      <c r="O23" s="116"/>
    </row>
    <row r="24" spans="1:15" ht="25.5">
      <c r="A24" s="97" t="s">
        <v>256</v>
      </c>
      <c r="B24" s="98" t="s">
        <v>203</v>
      </c>
      <c r="C24" s="97">
        <v>2010</v>
      </c>
      <c r="D24" s="98" t="s">
        <v>204</v>
      </c>
      <c r="E24" s="97">
        <v>921</v>
      </c>
      <c r="F24" s="97">
        <v>92105</v>
      </c>
      <c r="G24" s="97" t="s">
        <v>46</v>
      </c>
      <c r="H24" s="324">
        <f>SUM(H25:H27)</f>
        <v>28337.230000000003</v>
      </c>
      <c r="I24" s="324">
        <f>SUM(I25:I27)</f>
        <v>0</v>
      </c>
      <c r="J24" s="324">
        <f>SUM(J25:J27)</f>
        <v>28337.230000000003</v>
      </c>
      <c r="K24" s="324">
        <f>SUM(K25:K27)</f>
        <v>27342</v>
      </c>
      <c r="L24" s="213">
        <f t="shared" si="0"/>
        <v>96.49</v>
      </c>
      <c r="M24" s="242"/>
      <c r="N24" s="115"/>
      <c r="O24" s="115"/>
    </row>
    <row r="25" spans="1:15" ht="12.75" customHeight="1">
      <c r="A25" s="90"/>
      <c r="B25" s="99"/>
      <c r="C25" s="90"/>
      <c r="D25" s="99"/>
      <c r="E25" s="90"/>
      <c r="F25" s="90"/>
      <c r="G25" s="100" t="s">
        <v>35</v>
      </c>
      <c r="H25" s="116">
        <v>8580</v>
      </c>
      <c r="I25" s="116">
        <v>0</v>
      </c>
      <c r="J25" s="117">
        <v>8580</v>
      </c>
      <c r="K25" s="117">
        <v>8202.6</v>
      </c>
      <c r="L25" s="109">
        <f t="shared" si="0"/>
        <v>95.6</v>
      </c>
      <c r="M25" s="172"/>
      <c r="N25" s="116"/>
      <c r="O25" s="116"/>
    </row>
    <row r="26" spans="1:15" ht="24.75" customHeight="1">
      <c r="A26" s="90"/>
      <c r="B26" s="99" t="s">
        <v>205</v>
      </c>
      <c r="C26" s="90"/>
      <c r="D26" s="99"/>
      <c r="E26" s="90"/>
      <c r="F26" s="90"/>
      <c r="G26" s="100" t="s">
        <v>36</v>
      </c>
      <c r="H26" s="116">
        <v>3951.45</v>
      </c>
      <c r="I26" s="116">
        <v>0</v>
      </c>
      <c r="J26" s="117">
        <v>3951.45</v>
      </c>
      <c r="K26" s="117">
        <v>3827.88</v>
      </c>
      <c r="L26" s="109">
        <f t="shared" si="0"/>
        <v>96.87</v>
      </c>
      <c r="M26" s="172"/>
      <c r="N26" s="116"/>
      <c r="O26" s="116"/>
    </row>
    <row r="27" spans="1:15" ht="24" customHeight="1">
      <c r="A27" s="90"/>
      <c r="B27" s="99" t="s">
        <v>206</v>
      </c>
      <c r="C27" s="90"/>
      <c r="D27" s="99"/>
      <c r="E27" s="90"/>
      <c r="F27" s="90"/>
      <c r="G27" s="101" t="s">
        <v>37</v>
      </c>
      <c r="H27" s="116">
        <v>15805.78</v>
      </c>
      <c r="I27" s="116">
        <v>0</v>
      </c>
      <c r="J27" s="117">
        <v>15805.78</v>
      </c>
      <c r="K27" s="117">
        <v>15311.52</v>
      </c>
      <c r="L27" s="109">
        <f t="shared" si="0"/>
        <v>96.87</v>
      </c>
      <c r="M27" s="172"/>
      <c r="N27" s="116"/>
      <c r="O27" s="116"/>
    </row>
    <row r="28" spans="1:15" ht="25.5">
      <c r="A28" s="97" t="s">
        <v>266</v>
      </c>
      <c r="B28" s="98" t="s">
        <v>203</v>
      </c>
      <c r="C28" s="97">
        <v>2010</v>
      </c>
      <c r="D28" s="98" t="s">
        <v>204</v>
      </c>
      <c r="E28" s="97">
        <v>750</v>
      </c>
      <c r="F28" s="97">
        <v>75075</v>
      </c>
      <c r="G28" s="97" t="s">
        <v>46</v>
      </c>
      <c r="H28" s="324">
        <f>SUM(H29:H31)</f>
        <v>47500</v>
      </c>
      <c r="I28" s="324">
        <f>SUM(I29:I31)</f>
        <v>0</v>
      </c>
      <c r="J28" s="324">
        <f>SUM(J29:J31)</f>
        <v>47500</v>
      </c>
      <c r="K28" s="324">
        <f>SUM(K29:K31)</f>
        <v>47500</v>
      </c>
      <c r="L28" s="213">
        <f t="shared" si="0"/>
        <v>100</v>
      </c>
      <c r="M28" s="325"/>
      <c r="N28" s="115"/>
      <c r="O28" s="115"/>
    </row>
    <row r="29" spans="1:15" ht="12.75" customHeight="1">
      <c r="A29" s="90"/>
      <c r="B29" s="99"/>
      <c r="C29" s="90"/>
      <c r="D29" s="99"/>
      <c r="E29" s="90"/>
      <c r="F29" s="90"/>
      <c r="G29" s="100" t="s">
        <v>35</v>
      </c>
      <c r="H29" s="116">
        <v>22500</v>
      </c>
      <c r="I29" s="116">
        <v>0</v>
      </c>
      <c r="J29" s="117">
        <v>22500</v>
      </c>
      <c r="K29" s="117">
        <v>22500</v>
      </c>
      <c r="L29" s="109">
        <f aca="true" t="shared" si="1" ref="L29:L35">ROUND((K29/J29)*100,2)</f>
        <v>100</v>
      </c>
      <c r="M29" s="172"/>
      <c r="N29" s="116"/>
      <c r="O29" s="116"/>
    </row>
    <row r="30" spans="1:15" ht="24.75" customHeight="1">
      <c r="A30" s="90"/>
      <c r="B30" s="99" t="s">
        <v>205</v>
      </c>
      <c r="C30" s="90"/>
      <c r="D30" s="99"/>
      <c r="E30" s="90"/>
      <c r="F30" s="90"/>
      <c r="G30" s="100" t="s">
        <v>36</v>
      </c>
      <c r="H30" s="116">
        <v>5000</v>
      </c>
      <c r="I30" s="116">
        <v>0</v>
      </c>
      <c r="J30" s="117">
        <v>5000</v>
      </c>
      <c r="K30" s="117">
        <v>5000</v>
      </c>
      <c r="L30" s="109">
        <f t="shared" si="1"/>
        <v>100</v>
      </c>
      <c r="M30" s="172"/>
      <c r="N30" s="116"/>
      <c r="O30" s="116"/>
    </row>
    <row r="31" spans="1:15" ht="24" customHeight="1">
      <c r="A31" s="90"/>
      <c r="B31" s="99" t="s">
        <v>5</v>
      </c>
      <c r="C31" s="90"/>
      <c r="D31" s="99"/>
      <c r="E31" s="90"/>
      <c r="F31" s="90"/>
      <c r="G31" s="101" t="s">
        <v>37</v>
      </c>
      <c r="H31" s="116">
        <v>20000</v>
      </c>
      <c r="I31" s="116">
        <v>0</v>
      </c>
      <c r="J31" s="117">
        <v>20000</v>
      </c>
      <c r="K31" s="117">
        <v>20000</v>
      </c>
      <c r="L31" s="109">
        <f t="shared" si="1"/>
        <v>100</v>
      </c>
      <c r="M31" s="172"/>
      <c r="N31" s="116"/>
      <c r="O31" s="116"/>
    </row>
    <row r="32" spans="1:15" s="316" customFormat="1" ht="12">
      <c r="A32" s="313"/>
      <c r="B32" s="314" t="s">
        <v>34</v>
      </c>
      <c r="C32" s="313"/>
      <c r="D32" s="314"/>
      <c r="E32" s="313"/>
      <c r="F32" s="313"/>
      <c r="G32" s="313"/>
      <c r="H32" s="315">
        <f>SUM(H10,H15,H20,H24,H28)</f>
        <v>2294411.3800000004</v>
      </c>
      <c r="I32" s="315">
        <f>SUM(I10,I15,I20,I24,I28)</f>
        <v>350560.63</v>
      </c>
      <c r="J32" s="315">
        <f>SUM(J10,J15,J20,J24,J28)</f>
        <v>752084.23</v>
      </c>
      <c r="K32" s="315">
        <f>SUM(K10,K15,K20,K24,K28)</f>
        <v>616992.9199999999</v>
      </c>
      <c r="L32" s="320">
        <f t="shared" si="1"/>
        <v>82.04</v>
      </c>
      <c r="M32" s="315">
        <f aca="true" t="shared" si="2" ref="M32:O35">SUM(M10,M15,M20,M24,M28)</f>
        <v>799219.08</v>
      </c>
      <c r="N32" s="315">
        <f t="shared" si="2"/>
        <v>392547.44</v>
      </c>
      <c r="O32" s="315">
        <f t="shared" si="2"/>
        <v>0</v>
      </c>
    </row>
    <row r="33" spans="1:15" s="316" customFormat="1" ht="12">
      <c r="A33" s="313"/>
      <c r="B33" s="317" t="s">
        <v>35</v>
      </c>
      <c r="C33" s="313"/>
      <c r="D33" s="314"/>
      <c r="E33" s="313"/>
      <c r="F33" s="313"/>
      <c r="G33" s="313"/>
      <c r="H33" s="315">
        <f aca="true" t="shared" si="3" ref="H33:J35">SUM(H11,H16,H21,H25,H29)</f>
        <v>93824.5</v>
      </c>
      <c r="I33" s="315">
        <f t="shared" si="3"/>
        <v>27233</v>
      </c>
      <c r="J33" s="315">
        <f t="shared" si="3"/>
        <v>58991.5</v>
      </c>
      <c r="K33" s="315">
        <f>SUM(K11,K16,K21,K25,K29)</f>
        <v>55444.54</v>
      </c>
      <c r="L33" s="320">
        <f t="shared" si="1"/>
        <v>93.99</v>
      </c>
      <c r="M33" s="315">
        <f t="shared" si="2"/>
        <v>4800</v>
      </c>
      <c r="N33" s="315">
        <f t="shared" si="2"/>
        <v>2800</v>
      </c>
      <c r="O33" s="315">
        <f t="shared" si="2"/>
        <v>0</v>
      </c>
    </row>
    <row r="34" spans="1:15" s="316" customFormat="1" ht="12">
      <c r="A34" s="313"/>
      <c r="B34" s="317" t="s">
        <v>36</v>
      </c>
      <c r="C34" s="313"/>
      <c r="D34" s="314"/>
      <c r="E34" s="313"/>
      <c r="F34" s="313"/>
      <c r="G34" s="313"/>
      <c r="H34" s="315">
        <f t="shared" si="3"/>
        <v>278993.03</v>
      </c>
      <c r="I34" s="315">
        <f t="shared" si="3"/>
        <v>25351.1</v>
      </c>
      <c r="J34" s="315">
        <f t="shared" si="3"/>
        <v>90489.53</v>
      </c>
      <c r="K34" s="315">
        <f>SUM(K12,K17,K22,K26,K30)</f>
        <v>72566.58</v>
      </c>
      <c r="L34" s="320">
        <f t="shared" si="1"/>
        <v>80.19</v>
      </c>
      <c r="M34" s="315">
        <f t="shared" si="2"/>
        <v>110383.5</v>
      </c>
      <c r="N34" s="315">
        <f t="shared" si="2"/>
        <v>52768.9</v>
      </c>
      <c r="O34" s="315">
        <f t="shared" si="2"/>
        <v>0</v>
      </c>
    </row>
    <row r="35" spans="1:15" s="316" customFormat="1" ht="28.5" customHeight="1">
      <c r="A35" s="318"/>
      <c r="B35" s="126" t="s">
        <v>37</v>
      </c>
      <c r="C35" s="318"/>
      <c r="D35" s="319"/>
      <c r="E35" s="318"/>
      <c r="F35" s="318"/>
      <c r="G35" s="318"/>
      <c r="H35" s="322">
        <f t="shared" si="3"/>
        <v>1921593.85</v>
      </c>
      <c r="I35" s="322">
        <f t="shared" si="3"/>
        <v>297976.53</v>
      </c>
      <c r="J35" s="322">
        <f t="shared" si="3"/>
        <v>602603.2000000001</v>
      </c>
      <c r="K35" s="322">
        <f>SUM(K13,K18,K23,K27,K31)</f>
        <v>488981.80000000005</v>
      </c>
      <c r="L35" s="321">
        <f t="shared" si="1"/>
        <v>81.14</v>
      </c>
      <c r="M35" s="322">
        <f t="shared" si="2"/>
        <v>684035.58</v>
      </c>
      <c r="N35" s="322">
        <f t="shared" si="2"/>
        <v>336978.54</v>
      </c>
      <c r="O35" s="322">
        <f t="shared" si="2"/>
        <v>0</v>
      </c>
    </row>
  </sheetData>
  <sheetProtection/>
  <mergeCells count="13">
    <mergeCell ref="L8:L9"/>
    <mergeCell ref="J8:J9"/>
    <mergeCell ref="M8:O8"/>
    <mergeCell ref="A5:O5"/>
    <mergeCell ref="A8:A9"/>
    <mergeCell ref="B8:B9"/>
    <mergeCell ref="C8:C9"/>
    <mergeCell ref="D8:D9"/>
    <mergeCell ref="F8:F9"/>
    <mergeCell ref="E8:E9"/>
    <mergeCell ref="I8:I9"/>
    <mergeCell ref="G8:H8"/>
    <mergeCell ref="K8:K9"/>
  </mergeCells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pane ySplit="7" topLeftCell="BM8" activePane="bottomLeft" state="frozen"/>
      <selection pane="topLeft" activeCell="B1" sqref="B1"/>
      <selection pane="bottomLeft" activeCell="A2" sqref="A2:AM2"/>
    </sheetView>
  </sheetViews>
  <sheetFormatPr defaultColWidth="9.00390625" defaultRowHeight="12.75"/>
  <cols>
    <col min="1" max="1" width="3.625" style="46" customWidth="1"/>
    <col min="2" max="2" width="4.125" style="47" customWidth="1"/>
    <col min="3" max="3" width="4.75390625" style="47" customWidth="1"/>
    <col min="4" max="4" width="2.75390625" style="48" customWidth="1"/>
    <col min="5" max="5" width="2.25390625" style="49" customWidth="1"/>
    <col min="6" max="6" width="2.25390625" style="50" customWidth="1"/>
    <col min="7" max="7" width="6.625" style="48" customWidth="1"/>
    <col min="8" max="8" width="6.00390625" style="49" customWidth="1"/>
    <col min="9" max="9" width="3.75390625" style="50" customWidth="1"/>
    <col min="10" max="10" width="2.75390625" style="48" customWidth="1"/>
    <col min="11" max="11" width="2.00390625" style="48" customWidth="1"/>
    <col min="12" max="12" width="2.75390625" style="48" customWidth="1"/>
    <col min="13" max="13" width="2.625" style="48" customWidth="1"/>
    <col min="14" max="14" width="2.25390625" style="48" customWidth="1"/>
    <col min="15" max="15" width="2.00390625" style="48" customWidth="1"/>
    <col min="16" max="16" width="2.375" style="48" customWidth="1"/>
    <col min="17" max="17" width="2.25390625" style="48" customWidth="1"/>
    <col min="18" max="19" width="2.375" style="48" customWidth="1"/>
    <col min="20" max="21" width="2.25390625" style="48" customWidth="1"/>
    <col min="22" max="22" width="2.125" style="48" customWidth="1"/>
    <col min="23" max="23" width="2.00390625" style="48" customWidth="1"/>
    <col min="24" max="24" width="2.375" style="48" customWidth="1"/>
    <col min="25" max="25" width="3.00390625" style="48" customWidth="1"/>
    <col min="26" max="26" width="2.375" style="48" customWidth="1"/>
    <col min="27" max="27" width="2.25390625" style="48" customWidth="1"/>
    <col min="28" max="28" width="7.375" style="48" customWidth="1"/>
    <col min="29" max="29" width="6.625" style="48" customWidth="1"/>
    <col min="30" max="30" width="4.125" style="48" customWidth="1"/>
    <col min="31" max="31" width="7.375" style="48" customWidth="1"/>
    <col min="32" max="32" width="5.875" style="48" customWidth="1"/>
    <col min="33" max="33" width="4.00390625" style="48" customWidth="1"/>
    <col min="34" max="34" width="2.375" style="48" customWidth="1"/>
    <col min="35" max="35" width="2.25390625" style="48" customWidth="1"/>
    <col min="36" max="36" width="1.875" style="48" customWidth="1"/>
    <col min="37" max="37" width="2.375" style="48" customWidth="1"/>
    <col min="38" max="38" width="2.25390625" style="48" customWidth="1"/>
    <col min="39" max="39" width="2.125" style="48" customWidth="1"/>
    <col min="40" max="16384" width="9.125" style="45" customWidth="1"/>
  </cols>
  <sheetData>
    <row r="1" spans="4:39" s="39" customFormat="1" ht="16.5" customHeight="1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39"/>
      <c r="AC1" s="440"/>
      <c r="AD1" s="40"/>
      <c r="AE1" s="40"/>
      <c r="AF1" s="40"/>
      <c r="AG1" s="438" t="s">
        <v>339</v>
      </c>
      <c r="AH1" s="438"/>
      <c r="AI1" s="438"/>
      <c r="AJ1" s="438"/>
      <c r="AK1" s="438"/>
      <c r="AL1" s="438"/>
      <c r="AM1" s="438"/>
    </row>
    <row r="2" spans="1:39" s="34" customFormat="1" ht="42" customHeight="1">
      <c r="A2" s="456" t="s">
        <v>200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</row>
    <row r="3" spans="1:30" s="278" customFormat="1" ht="42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6"/>
      <c r="AB3" s="277"/>
      <c r="AC3" s="277"/>
      <c r="AD3" s="277"/>
    </row>
    <row r="4" spans="1:39" s="278" customFormat="1" ht="8.25" customHeight="1">
      <c r="A4" s="442" t="s">
        <v>257</v>
      </c>
      <c r="B4" s="443" t="s">
        <v>258</v>
      </c>
      <c r="C4" s="428" t="s">
        <v>259</v>
      </c>
      <c r="D4" s="430" t="s">
        <v>129</v>
      </c>
      <c r="E4" s="430"/>
      <c r="F4" s="430"/>
      <c r="G4" s="431" t="s">
        <v>327</v>
      </c>
      <c r="H4" s="431"/>
      <c r="I4" s="431"/>
      <c r="J4" s="444" t="s">
        <v>306</v>
      </c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54"/>
      <c r="W4" s="454"/>
      <c r="X4" s="454"/>
      <c r="Y4" s="454"/>
      <c r="Z4" s="455"/>
      <c r="AA4" s="302"/>
      <c r="AB4" s="441" t="s">
        <v>284</v>
      </c>
      <c r="AC4" s="441"/>
      <c r="AD4" s="441"/>
      <c r="AE4" s="303" t="s">
        <v>132</v>
      </c>
      <c r="AF4" s="304"/>
      <c r="AG4" s="304"/>
      <c r="AH4" s="304"/>
      <c r="AI4" s="304"/>
      <c r="AJ4" s="304"/>
      <c r="AK4" s="304"/>
      <c r="AL4" s="304"/>
      <c r="AM4" s="305"/>
    </row>
    <row r="5" spans="1:39" s="278" customFormat="1" ht="8.25" customHeight="1">
      <c r="A5" s="442"/>
      <c r="B5" s="443"/>
      <c r="C5" s="429"/>
      <c r="D5" s="430"/>
      <c r="E5" s="430"/>
      <c r="F5" s="430"/>
      <c r="G5" s="431"/>
      <c r="H5" s="431"/>
      <c r="I5" s="431"/>
      <c r="J5" s="441" t="s">
        <v>283</v>
      </c>
      <c r="K5" s="441"/>
      <c r="L5" s="441"/>
      <c r="M5" s="441" t="s">
        <v>306</v>
      </c>
      <c r="N5" s="441"/>
      <c r="O5" s="441"/>
      <c r="P5" s="441"/>
      <c r="Q5" s="441"/>
      <c r="R5" s="441"/>
      <c r="S5" s="441"/>
      <c r="T5" s="441"/>
      <c r="U5" s="441"/>
      <c r="V5" s="457"/>
      <c r="W5" s="457"/>
      <c r="X5" s="457"/>
      <c r="Y5" s="457"/>
      <c r="Z5" s="457"/>
      <c r="AA5" s="457"/>
      <c r="AB5" s="441"/>
      <c r="AC5" s="441"/>
      <c r="AD5" s="441"/>
      <c r="AE5" s="447" t="s">
        <v>130</v>
      </c>
      <c r="AF5" s="447"/>
      <c r="AG5" s="447"/>
      <c r="AH5" s="306" t="s">
        <v>131</v>
      </c>
      <c r="AI5" s="306"/>
      <c r="AJ5" s="306"/>
      <c r="AK5" s="448" t="s">
        <v>134</v>
      </c>
      <c r="AL5" s="449"/>
      <c r="AM5" s="450"/>
    </row>
    <row r="6" spans="1:39" s="278" customFormat="1" ht="36.75" customHeight="1">
      <c r="A6" s="442"/>
      <c r="B6" s="443"/>
      <c r="C6" s="429"/>
      <c r="D6" s="430"/>
      <c r="E6" s="430"/>
      <c r="F6" s="430"/>
      <c r="G6" s="431"/>
      <c r="H6" s="431"/>
      <c r="I6" s="431"/>
      <c r="J6" s="441"/>
      <c r="K6" s="441"/>
      <c r="L6" s="441"/>
      <c r="M6" s="441" t="s">
        <v>137</v>
      </c>
      <c r="N6" s="441"/>
      <c r="O6" s="441"/>
      <c r="P6" s="441" t="s">
        <v>135</v>
      </c>
      <c r="Q6" s="441"/>
      <c r="R6" s="441"/>
      <c r="S6" s="441" t="s">
        <v>136</v>
      </c>
      <c r="T6" s="441"/>
      <c r="U6" s="441"/>
      <c r="V6" s="444" t="s">
        <v>27</v>
      </c>
      <c r="W6" s="445"/>
      <c r="X6" s="446"/>
      <c r="Y6" s="444" t="s">
        <v>336</v>
      </c>
      <c r="Z6" s="445"/>
      <c r="AA6" s="446"/>
      <c r="AB6" s="441"/>
      <c r="AC6" s="441"/>
      <c r="AD6" s="441"/>
      <c r="AE6" s="441"/>
      <c r="AF6" s="441"/>
      <c r="AG6" s="441"/>
      <c r="AH6" s="441" t="s">
        <v>133</v>
      </c>
      <c r="AI6" s="441"/>
      <c r="AJ6" s="441"/>
      <c r="AK6" s="451"/>
      <c r="AL6" s="452"/>
      <c r="AM6" s="453"/>
    </row>
    <row r="7" spans="1:39" s="281" customFormat="1" ht="18" customHeight="1">
      <c r="A7" s="442"/>
      <c r="B7" s="443"/>
      <c r="C7" s="429"/>
      <c r="D7" s="279" t="s">
        <v>323</v>
      </c>
      <c r="E7" s="279" t="s">
        <v>324</v>
      </c>
      <c r="F7" s="279" t="s">
        <v>325</v>
      </c>
      <c r="G7" s="279" t="s">
        <v>323</v>
      </c>
      <c r="H7" s="279" t="s">
        <v>324</v>
      </c>
      <c r="I7" s="279" t="s">
        <v>325</v>
      </c>
      <c r="J7" s="307" t="s">
        <v>323</v>
      </c>
      <c r="K7" s="307" t="s">
        <v>326</v>
      </c>
      <c r="L7" s="307" t="s">
        <v>325</v>
      </c>
      <c r="M7" s="308" t="s">
        <v>323</v>
      </c>
      <c r="N7" s="308" t="s">
        <v>326</v>
      </c>
      <c r="O7" s="308" t="s">
        <v>325</v>
      </c>
      <c r="P7" s="308" t="s">
        <v>323</v>
      </c>
      <c r="Q7" s="308" t="s">
        <v>326</v>
      </c>
      <c r="R7" s="308" t="s">
        <v>325</v>
      </c>
      <c r="S7" s="308" t="s">
        <v>323</v>
      </c>
      <c r="T7" s="308" t="s">
        <v>326</v>
      </c>
      <c r="U7" s="308" t="s">
        <v>325</v>
      </c>
      <c r="V7" s="308" t="s">
        <v>323</v>
      </c>
      <c r="W7" s="308" t="s">
        <v>326</v>
      </c>
      <c r="X7" s="308" t="s">
        <v>325</v>
      </c>
      <c r="Y7" s="308" t="s">
        <v>323</v>
      </c>
      <c r="Z7" s="308" t="s">
        <v>326</v>
      </c>
      <c r="AA7" s="308" t="s">
        <v>325</v>
      </c>
      <c r="AB7" s="308" t="s">
        <v>323</v>
      </c>
      <c r="AC7" s="308" t="s">
        <v>326</v>
      </c>
      <c r="AD7" s="308" t="s">
        <v>325</v>
      </c>
      <c r="AE7" s="307" t="s">
        <v>323</v>
      </c>
      <c r="AF7" s="307" t="s">
        <v>326</v>
      </c>
      <c r="AG7" s="307" t="s">
        <v>325</v>
      </c>
      <c r="AH7" s="308" t="s">
        <v>323</v>
      </c>
      <c r="AI7" s="308" t="s">
        <v>326</v>
      </c>
      <c r="AJ7" s="308" t="s">
        <v>325</v>
      </c>
      <c r="AK7" s="307" t="s">
        <v>323</v>
      </c>
      <c r="AL7" s="307" t="s">
        <v>326</v>
      </c>
      <c r="AM7" s="307" t="s">
        <v>325</v>
      </c>
    </row>
    <row r="8" spans="1:39" s="287" customFormat="1" ht="12" customHeight="1">
      <c r="A8" s="282">
        <v>1</v>
      </c>
      <c r="B8" s="282">
        <v>2</v>
      </c>
      <c r="C8" s="282">
        <v>3</v>
      </c>
      <c r="D8" s="283">
        <v>4</v>
      </c>
      <c r="E8" s="283">
        <v>5</v>
      </c>
      <c r="F8" s="284">
        <v>6</v>
      </c>
      <c r="G8" s="283">
        <v>7</v>
      </c>
      <c r="H8" s="283">
        <v>8</v>
      </c>
      <c r="I8" s="284">
        <v>9</v>
      </c>
      <c r="J8" s="285">
        <v>10</v>
      </c>
      <c r="K8" s="285">
        <v>11</v>
      </c>
      <c r="L8" s="286">
        <v>12</v>
      </c>
      <c r="M8" s="284">
        <v>13</v>
      </c>
      <c r="N8" s="284">
        <v>14</v>
      </c>
      <c r="O8" s="285">
        <v>15</v>
      </c>
      <c r="P8" s="284">
        <v>13</v>
      </c>
      <c r="Q8" s="284">
        <v>14</v>
      </c>
      <c r="R8" s="285">
        <v>15</v>
      </c>
      <c r="S8" s="284">
        <v>19</v>
      </c>
      <c r="T8" s="284">
        <v>20</v>
      </c>
      <c r="U8" s="285">
        <v>21</v>
      </c>
      <c r="V8" s="284">
        <v>22</v>
      </c>
      <c r="W8" s="284">
        <v>23</v>
      </c>
      <c r="X8" s="285">
        <v>24</v>
      </c>
      <c r="Y8" s="284">
        <v>25</v>
      </c>
      <c r="Z8" s="284">
        <v>26</v>
      </c>
      <c r="AA8" s="285">
        <v>27</v>
      </c>
      <c r="AB8" s="285">
        <v>28</v>
      </c>
      <c r="AC8" s="285">
        <v>29</v>
      </c>
      <c r="AD8" s="285">
        <v>30</v>
      </c>
      <c r="AE8" s="285">
        <v>10</v>
      </c>
      <c r="AF8" s="285">
        <v>11</v>
      </c>
      <c r="AG8" s="286">
        <v>12</v>
      </c>
      <c r="AH8" s="284">
        <v>13</v>
      </c>
      <c r="AI8" s="284">
        <v>14</v>
      </c>
      <c r="AJ8" s="285">
        <v>15</v>
      </c>
      <c r="AK8" s="285">
        <v>10</v>
      </c>
      <c r="AL8" s="285">
        <v>11</v>
      </c>
      <c r="AM8" s="286">
        <v>12</v>
      </c>
    </row>
    <row r="9" spans="1:39" s="287" customFormat="1" ht="35.25" customHeight="1">
      <c r="A9" s="432" t="s">
        <v>101</v>
      </c>
      <c r="B9" s="433"/>
      <c r="C9" s="434"/>
      <c r="D9" s="283"/>
      <c r="E9" s="283"/>
      <c r="F9" s="284"/>
      <c r="G9" s="283"/>
      <c r="H9" s="283"/>
      <c r="I9" s="284"/>
      <c r="J9" s="285"/>
      <c r="K9" s="288"/>
      <c r="L9" s="286"/>
      <c r="M9" s="284"/>
      <c r="N9" s="284"/>
      <c r="O9" s="285"/>
      <c r="P9" s="284"/>
      <c r="Q9" s="284"/>
      <c r="R9" s="285"/>
      <c r="S9" s="284"/>
      <c r="T9" s="289"/>
      <c r="U9" s="285"/>
      <c r="V9" s="284"/>
      <c r="W9" s="284"/>
      <c r="X9" s="285"/>
      <c r="Y9" s="284"/>
      <c r="Z9" s="284"/>
      <c r="AA9" s="285"/>
      <c r="AB9" s="285"/>
      <c r="AC9" s="288"/>
      <c r="AD9" s="285"/>
      <c r="AE9" s="285"/>
      <c r="AF9" s="288"/>
      <c r="AG9" s="286"/>
      <c r="AH9" s="284"/>
      <c r="AI9" s="284"/>
      <c r="AJ9" s="285"/>
      <c r="AK9" s="285"/>
      <c r="AL9" s="288"/>
      <c r="AM9" s="286"/>
    </row>
    <row r="10" spans="1:39" s="295" customFormat="1" ht="12.75" customHeight="1">
      <c r="A10" s="290"/>
      <c r="B10" s="291"/>
      <c r="C10" s="291"/>
      <c r="D10" s="292"/>
      <c r="E10" s="292"/>
      <c r="F10" s="292"/>
      <c r="G10" s="292"/>
      <c r="H10" s="292"/>
      <c r="I10" s="292"/>
      <c r="J10" s="292"/>
      <c r="K10" s="292"/>
      <c r="L10" s="292"/>
      <c r="M10" s="293"/>
      <c r="N10" s="293"/>
      <c r="O10" s="292"/>
      <c r="P10" s="293"/>
      <c r="Q10" s="293"/>
      <c r="R10" s="292"/>
      <c r="S10" s="293"/>
      <c r="T10" s="292"/>
      <c r="U10" s="292"/>
      <c r="V10" s="293"/>
      <c r="W10" s="293"/>
      <c r="X10" s="292"/>
      <c r="Y10" s="293"/>
      <c r="Z10" s="293"/>
      <c r="AA10" s="292"/>
      <c r="AB10" s="292"/>
      <c r="AC10" s="294"/>
      <c r="AD10" s="292"/>
      <c r="AE10" s="292"/>
      <c r="AF10" s="292"/>
      <c r="AG10" s="292"/>
      <c r="AH10" s="293"/>
      <c r="AI10" s="293"/>
      <c r="AJ10" s="292"/>
      <c r="AK10" s="292"/>
      <c r="AL10" s="292"/>
      <c r="AM10" s="292"/>
    </row>
    <row r="11" spans="1:39" s="295" customFormat="1" ht="15.75" customHeight="1">
      <c r="A11" s="290"/>
      <c r="B11" s="291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3"/>
      <c r="N11" s="293"/>
      <c r="O11" s="293"/>
      <c r="P11" s="293"/>
      <c r="Q11" s="293"/>
      <c r="R11" s="293"/>
      <c r="S11" s="293"/>
      <c r="T11" s="292"/>
      <c r="U11" s="292"/>
      <c r="V11" s="293"/>
      <c r="W11" s="293"/>
      <c r="X11" s="293"/>
      <c r="Y11" s="293"/>
      <c r="Z11" s="293"/>
      <c r="AA11" s="293"/>
      <c r="AB11" s="293"/>
      <c r="AC11" s="296"/>
      <c r="AD11" s="292"/>
      <c r="AE11" s="292"/>
      <c r="AF11" s="292"/>
      <c r="AG11" s="292"/>
      <c r="AH11" s="293"/>
      <c r="AI11" s="293"/>
      <c r="AJ11" s="293"/>
      <c r="AK11" s="292"/>
      <c r="AL11" s="292"/>
      <c r="AM11" s="292"/>
    </row>
    <row r="12" spans="1:39" s="295" customFormat="1" ht="15.75" customHeight="1">
      <c r="A12" s="290"/>
      <c r="B12" s="291"/>
      <c r="C12" s="297"/>
      <c r="D12" s="292"/>
      <c r="E12" s="292"/>
      <c r="F12" s="292"/>
      <c r="G12" s="292"/>
      <c r="H12" s="292"/>
      <c r="I12" s="292"/>
      <c r="J12" s="292"/>
      <c r="K12" s="294"/>
      <c r="L12" s="292"/>
      <c r="M12" s="293"/>
      <c r="N12" s="293"/>
      <c r="O12" s="293"/>
      <c r="P12" s="293"/>
      <c r="Q12" s="293"/>
      <c r="R12" s="293"/>
      <c r="S12" s="293"/>
      <c r="T12" s="296"/>
      <c r="U12" s="293"/>
      <c r="V12" s="293"/>
      <c r="W12" s="293"/>
      <c r="X12" s="293"/>
      <c r="Y12" s="293"/>
      <c r="Z12" s="293"/>
      <c r="AA12" s="293"/>
      <c r="AB12" s="293"/>
      <c r="AC12" s="293"/>
      <c r="AD12" s="292"/>
      <c r="AE12" s="292"/>
      <c r="AF12" s="294"/>
      <c r="AG12" s="292"/>
      <c r="AH12" s="293"/>
      <c r="AI12" s="293"/>
      <c r="AJ12" s="293"/>
      <c r="AK12" s="292"/>
      <c r="AL12" s="294"/>
      <c r="AM12" s="292"/>
    </row>
    <row r="13" spans="1:39" s="295" customFormat="1" ht="34.5" customHeight="1">
      <c r="A13" s="435" t="s">
        <v>102</v>
      </c>
      <c r="B13" s="436"/>
      <c r="C13" s="437"/>
      <c r="D13" s="292"/>
      <c r="E13" s="292"/>
      <c r="F13" s="292"/>
      <c r="G13" s="292"/>
      <c r="H13" s="294"/>
      <c r="I13" s="292"/>
      <c r="J13" s="292"/>
      <c r="K13" s="294"/>
      <c r="L13" s="292"/>
      <c r="M13" s="293"/>
      <c r="N13" s="293"/>
      <c r="O13" s="293"/>
      <c r="P13" s="293"/>
      <c r="Q13" s="293"/>
      <c r="R13" s="293"/>
      <c r="S13" s="293"/>
      <c r="T13" s="296"/>
      <c r="U13" s="293"/>
      <c r="V13" s="293"/>
      <c r="W13" s="293"/>
      <c r="X13" s="293"/>
      <c r="Y13" s="293"/>
      <c r="Z13" s="293"/>
      <c r="AA13" s="293"/>
      <c r="AB13" s="293"/>
      <c r="AC13" s="296"/>
      <c r="AD13" s="292"/>
      <c r="AE13" s="292"/>
      <c r="AF13" s="294"/>
      <c r="AG13" s="292"/>
      <c r="AH13" s="293"/>
      <c r="AI13" s="293"/>
      <c r="AJ13" s="293"/>
      <c r="AK13" s="292"/>
      <c r="AL13" s="294"/>
      <c r="AM13" s="292"/>
    </row>
    <row r="14" spans="1:39" s="295" customFormat="1" ht="12.75" customHeight="1">
      <c r="A14" s="290">
        <v>600</v>
      </c>
      <c r="B14" s="291"/>
      <c r="C14" s="291"/>
      <c r="D14" s="292"/>
      <c r="E14" s="292"/>
      <c r="F14" s="292"/>
      <c r="G14" s="292">
        <v>673000</v>
      </c>
      <c r="H14" s="292">
        <v>672869.89</v>
      </c>
      <c r="I14" s="292">
        <f>ROUND((H14/G14)*100,2)</f>
        <v>99.98</v>
      </c>
      <c r="J14" s="292"/>
      <c r="K14" s="294"/>
      <c r="L14" s="292"/>
      <c r="M14" s="293">
        <v>0</v>
      </c>
      <c r="N14" s="293"/>
      <c r="O14" s="292"/>
      <c r="P14" s="293">
        <v>0</v>
      </c>
      <c r="Q14" s="293"/>
      <c r="R14" s="292"/>
      <c r="S14" s="293"/>
      <c r="T14" s="296"/>
      <c r="U14" s="292"/>
      <c r="V14" s="293"/>
      <c r="W14" s="293"/>
      <c r="X14" s="292"/>
      <c r="Y14" s="293">
        <v>0</v>
      </c>
      <c r="Z14" s="293"/>
      <c r="AA14" s="292"/>
      <c r="AB14" s="292">
        <v>673000</v>
      </c>
      <c r="AC14" s="292">
        <v>672869.89</v>
      </c>
      <c r="AD14" s="292">
        <f>ROUND((AC14/AB14)*100,2)</f>
        <v>99.98</v>
      </c>
      <c r="AE14" s="292">
        <v>673000</v>
      </c>
      <c r="AF14" s="292">
        <v>672869.89</v>
      </c>
      <c r="AG14" s="292">
        <f aca="true" t="shared" si="0" ref="AG14:AG19">ROUND((AF14/AE14)*100,2)</f>
        <v>99.98</v>
      </c>
      <c r="AH14" s="293">
        <v>0</v>
      </c>
      <c r="AI14" s="293"/>
      <c r="AJ14" s="292"/>
      <c r="AK14" s="292"/>
      <c r="AL14" s="294"/>
      <c r="AM14" s="292"/>
    </row>
    <row r="15" spans="1:39" s="295" customFormat="1" ht="12.75" customHeight="1">
      <c r="A15" s="290"/>
      <c r="B15" s="291">
        <v>60014</v>
      </c>
      <c r="C15" s="291"/>
      <c r="D15" s="292"/>
      <c r="E15" s="292"/>
      <c r="F15" s="292"/>
      <c r="G15" s="292">
        <v>673000</v>
      </c>
      <c r="H15" s="292">
        <v>672869.89</v>
      </c>
      <c r="I15" s="292">
        <f>ROUND((H15/G15)*100,2)</f>
        <v>99.98</v>
      </c>
      <c r="J15" s="292"/>
      <c r="K15" s="294"/>
      <c r="L15" s="292"/>
      <c r="M15" s="293">
        <v>0</v>
      </c>
      <c r="N15" s="293"/>
      <c r="O15" s="292"/>
      <c r="P15" s="293">
        <v>0</v>
      </c>
      <c r="Q15" s="293"/>
      <c r="R15" s="292"/>
      <c r="S15" s="293"/>
      <c r="T15" s="296"/>
      <c r="U15" s="292"/>
      <c r="V15" s="293"/>
      <c r="W15" s="293"/>
      <c r="X15" s="292"/>
      <c r="Y15" s="293">
        <v>0</v>
      </c>
      <c r="Z15" s="293"/>
      <c r="AA15" s="292"/>
      <c r="AB15" s="292">
        <v>673000</v>
      </c>
      <c r="AC15" s="292">
        <v>672869.89</v>
      </c>
      <c r="AD15" s="292">
        <f>ROUND((AC15/AB15)*100,2)</f>
        <v>99.98</v>
      </c>
      <c r="AE15" s="292">
        <v>673000</v>
      </c>
      <c r="AF15" s="292">
        <v>672869.89</v>
      </c>
      <c r="AG15" s="292">
        <f t="shared" si="0"/>
        <v>99.98</v>
      </c>
      <c r="AH15" s="293">
        <v>0</v>
      </c>
      <c r="AI15" s="293"/>
      <c r="AJ15" s="292"/>
      <c r="AK15" s="292"/>
      <c r="AL15" s="294"/>
      <c r="AM15" s="292"/>
    </row>
    <row r="16" spans="1:39" s="295" customFormat="1" ht="12.75" customHeight="1" hidden="1">
      <c r="A16" s="290"/>
      <c r="B16" s="291"/>
      <c r="C16" s="298">
        <v>6050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 t="e">
        <f>ROUND((H16/G16)*100,2)</f>
        <v>#DIV/0!</v>
      </c>
      <c r="J16" s="292">
        <v>0</v>
      </c>
      <c r="K16" s="292"/>
      <c r="L16" s="292"/>
      <c r="M16" s="293">
        <v>0</v>
      </c>
      <c r="N16" s="293"/>
      <c r="O16" s="292"/>
      <c r="P16" s="293">
        <v>0</v>
      </c>
      <c r="Q16" s="293"/>
      <c r="R16" s="292"/>
      <c r="S16" s="293"/>
      <c r="T16" s="296"/>
      <c r="U16" s="292"/>
      <c r="V16" s="293"/>
      <c r="W16" s="293"/>
      <c r="X16" s="292"/>
      <c r="Y16" s="293">
        <v>0</v>
      </c>
      <c r="Z16" s="293"/>
      <c r="AA16" s="292"/>
      <c r="AB16" s="292">
        <v>0</v>
      </c>
      <c r="AC16" s="292">
        <v>0</v>
      </c>
      <c r="AD16" s="292" t="e">
        <f>ROUND((AC16/AB16)*100,2)</f>
        <v>#DIV/0!</v>
      </c>
      <c r="AE16" s="292">
        <v>0</v>
      </c>
      <c r="AF16" s="292">
        <v>0</v>
      </c>
      <c r="AG16" s="292" t="e">
        <f t="shared" si="0"/>
        <v>#DIV/0!</v>
      </c>
      <c r="AH16" s="293">
        <v>0</v>
      </c>
      <c r="AI16" s="293"/>
      <c r="AJ16" s="292"/>
      <c r="AK16" s="292">
        <v>0</v>
      </c>
      <c r="AL16" s="292"/>
      <c r="AM16" s="292"/>
    </row>
    <row r="17" spans="1:39" s="295" customFormat="1" ht="15.75" customHeight="1" hidden="1">
      <c r="A17" s="290"/>
      <c r="B17" s="291"/>
      <c r="C17" s="299">
        <v>2710</v>
      </c>
      <c r="D17" s="292"/>
      <c r="E17" s="292"/>
      <c r="F17" s="292"/>
      <c r="G17" s="292">
        <v>0</v>
      </c>
      <c r="H17" s="292"/>
      <c r="I17" s="292"/>
      <c r="J17" s="292">
        <v>0</v>
      </c>
      <c r="K17" s="292"/>
      <c r="L17" s="292"/>
      <c r="M17" s="293"/>
      <c r="N17" s="293"/>
      <c r="O17" s="293"/>
      <c r="P17" s="293"/>
      <c r="Q17" s="293"/>
      <c r="R17" s="293"/>
      <c r="S17" s="293"/>
      <c r="T17" s="296"/>
      <c r="U17" s="293"/>
      <c r="V17" s="293"/>
      <c r="W17" s="293"/>
      <c r="X17" s="293"/>
      <c r="Y17" s="293"/>
      <c r="Z17" s="293"/>
      <c r="AA17" s="293"/>
      <c r="AB17" s="293"/>
      <c r="AC17" s="296"/>
      <c r="AD17" s="293"/>
      <c r="AE17" s="292"/>
      <c r="AF17" s="292"/>
      <c r="AG17" s="292" t="e">
        <f t="shared" si="0"/>
        <v>#DIV/0!</v>
      </c>
      <c r="AH17" s="293"/>
      <c r="AI17" s="293"/>
      <c r="AJ17" s="293"/>
      <c r="AK17" s="292">
        <v>0</v>
      </c>
      <c r="AL17" s="292"/>
      <c r="AM17" s="292"/>
    </row>
    <row r="18" spans="1:39" s="295" customFormat="1" ht="15.75" customHeight="1">
      <c r="A18" s="290"/>
      <c r="B18" s="291"/>
      <c r="C18" s="299">
        <v>6300</v>
      </c>
      <c r="D18" s="292"/>
      <c r="E18" s="292"/>
      <c r="F18" s="292"/>
      <c r="G18" s="292">
        <v>673000</v>
      </c>
      <c r="H18" s="292">
        <v>672869.89</v>
      </c>
      <c r="I18" s="292">
        <f>ROUND((H18/G18)*100,2)</f>
        <v>99.98</v>
      </c>
      <c r="J18" s="292">
        <v>0</v>
      </c>
      <c r="K18" s="294"/>
      <c r="L18" s="292"/>
      <c r="M18" s="293">
        <v>0</v>
      </c>
      <c r="N18" s="293"/>
      <c r="O18" s="293"/>
      <c r="P18" s="293">
        <v>0</v>
      </c>
      <c r="Q18" s="293"/>
      <c r="R18" s="293"/>
      <c r="S18" s="293"/>
      <c r="T18" s="296"/>
      <c r="U18" s="293"/>
      <c r="V18" s="293"/>
      <c r="W18" s="293"/>
      <c r="X18" s="293"/>
      <c r="Y18" s="293">
        <v>0</v>
      </c>
      <c r="Z18" s="293"/>
      <c r="AA18" s="293"/>
      <c r="AB18" s="293">
        <v>673000</v>
      </c>
      <c r="AC18" s="292">
        <v>672869.89</v>
      </c>
      <c r="AD18" s="292">
        <f>ROUND((AC18/AB18)*100,2)</f>
        <v>99.98</v>
      </c>
      <c r="AE18" s="292">
        <v>673000</v>
      </c>
      <c r="AF18" s="292">
        <v>672869.89</v>
      </c>
      <c r="AG18" s="292">
        <f t="shared" si="0"/>
        <v>99.98</v>
      </c>
      <c r="AH18" s="293">
        <v>0</v>
      </c>
      <c r="AI18" s="293"/>
      <c r="AJ18" s="293"/>
      <c r="AK18" s="292">
        <v>0</v>
      </c>
      <c r="AL18" s="294"/>
      <c r="AM18" s="292"/>
    </row>
    <row r="19" spans="1:39" s="301" customFormat="1" ht="18" customHeight="1">
      <c r="A19" s="426" t="s">
        <v>25</v>
      </c>
      <c r="B19" s="427"/>
      <c r="C19" s="427"/>
      <c r="D19" s="280">
        <f>SUM(D10:D18)</f>
        <v>0</v>
      </c>
      <c r="E19" s="280">
        <f>SUM(E10:E18)</f>
        <v>0</v>
      </c>
      <c r="F19" s="300">
        <v>0</v>
      </c>
      <c r="G19" s="280">
        <v>673000</v>
      </c>
      <c r="H19" s="280">
        <v>672869.89</v>
      </c>
      <c r="I19" s="300">
        <f>ROUND((H19/G19)*100,2)</f>
        <v>99.98</v>
      </c>
      <c r="J19" s="280">
        <f>SUM(J10:J18)</f>
        <v>0</v>
      </c>
      <c r="K19" s="280">
        <f>SUM(K10:K18)</f>
        <v>0</v>
      </c>
      <c r="L19" s="300">
        <v>0</v>
      </c>
      <c r="M19" s="280">
        <f>SUM(M10:M18)</f>
        <v>0</v>
      </c>
      <c r="N19" s="280">
        <f>SUM(N10:N18)</f>
        <v>0</v>
      </c>
      <c r="O19" s="300">
        <v>0</v>
      </c>
      <c r="P19" s="280">
        <f>SUM(P10:P18)</f>
        <v>0</v>
      </c>
      <c r="Q19" s="280">
        <f>SUM(Q10:Q18)</f>
        <v>0</v>
      </c>
      <c r="R19" s="300">
        <v>0</v>
      </c>
      <c r="S19" s="280">
        <f>SUM(S10:S18)</f>
        <v>0</v>
      </c>
      <c r="T19" s="280">
        <f>SUM(T10:T18)</f>
        <v>0</v>
      </c>
      <c r="U19" s="300">
        <v>0</v>
      </c>
      <c r="V19" s="280">
        <f>SUM(V10:V18)</f>
        <v>0</v>
      </c>
      <c r="W19" s="280">
        <f>SUM(W10:W18)</f>
        <v>0</v>
      </c>
      <c r="X19" s="300">
        <v>0</v>
      </c>
      <c r="Y19" s="280">
        <f>SUM(Y10:Y18)</f>
        <v>0</v>
      </c>
      <c r="Z19" s="280">
        <f>SUM(Z10:Z18)</f>
        <v>0</v>
      </c>
      <c r="AA19" s="300">
        <v>0</v>
      </c>
      <c r="AB19" s="280">
        <v>673000</v>
      </c>
      <c r="AC19" s="280">
        <v>672869.89</v>
      </c>
      <c r="AD19" s="300">
        <f>ROUND((AC19/AB19)*100,2)</f>
        <v>99.98</v>
      </c>
      <c r="AE19" s="280">
        <v>673000</v>
      </c>
      <c r="AF19" s="280">
        <v>672869.89</v>
      </c>
      <c r="AG19" s="300">
        <f t="shared" si="0"/>
        <v>99.98</v>
      </c>
      <c r="AH19" s="280">
        <f>SUM(AH10:AH18)</f>
        <v>0</v>
      </c>
      <c r="AI19" s="280">
        <f>SUM(AI10:AI18)</f>
        <v>0</v>
      </c>
      <c r="AJ19" s="300">
        <v>0</v>
      </c>
      <c r="AK19" s="280">
        <f>SUM(AK10:AK18)</f>
        <v>0</v>
      </c>
      <c r="AL19" s="280">
        <f>SUM(AL10:AL18)</f>
        <v>0</v>
      </c>
      <c r="AM19" s="300">
        <v>0</v>
      </c>
    </row>
    <row r="20" spans="11:38" ht="8.25">
      <c r="K20" s="175"/>
      <c r="AC20" s="175"/>
      <c r="AF20" s="175"/>
      <c r="AL20" s="175"/>
    </row>
    <row r="24" ht="8.25">
      <c r="AC24" s="48" t="s">
        <v>332</v>
      </c>
    </row>
  </sheetData>
  <sheetProtection/>
  <mergeCells count="23">
    <mergeCell ref="AK5:AM6"/>
    <mergeCell ref="J4:Z4"/>
    <mergeCell ref="J5:L6"/>
    <mergeCell ref="A2:AM2"/>
    <mergeCell ref="M6:O6"/>
    <mergeCell ref="P6:R6"/>
    <mergeCell ref="M5:AA5"/>
    <mergeCell ref="AG1:AM1"/>
    <mergeCell ref="AB1:AC1"/>
    <mergeCell ref="AB4:AD6"/>
    <mergeCell ref="A4:A7"/>
    <mergeCell ref="B4:B7"/>
    <mergeCell ref="V6:X6"/>
    <mergeCell ref="Y6:AA6"/>
    <mergeCell ref="S6:U6"/>
    <mergeCell ref="AH6:AJ6"/>
    <mergeCell ref="AE5:AG6"/>
    <mergeCell ref="A19:C19"/>
    <mergeCell ref="C4:C7"/>
    <mergeCell ref="D4:F6"/>
    <mergeCell ref="G4:I6"/>
    <mergeCell ref="A9:C9"/>
    <mergeCell ref="A13:C13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Y83"/>
  <sheetViews>
    <sheetView zoomScale="150" zoomScaleNormal="150" zoomScalePageLayoutView="0" workbookViewId="0" topLeftCell="A1">
      <pane ySplit="6" topLeftCell="BM59" activePane="bottomLeft" state="frozen"/>
      <selection pane="topLeft" activeCell="B1" sqref="B1"/>
      <selection pane="bottomLeft" activeCell="K80" sqref="K80"/>
    </sheetView>
  </sheetViews>
  <sheetFormatPr defaultColWidth="9.00390625" defaultRowHeight="12.75"/>
  <cols>
    <col min="1" max="1" width="2.75390625" style="46" customWidth="1"/>
    <col min="2" max="2" width="3.875" style="47" customWidth="1"/>
    <col min="3" max="3" width="3.625" style="47" customWidth="1"/>
    <col min="4" max="4" width="5.375" style="48" customWidth="1"/>
    <col min="5" max="5" width="5.625" style="49" customWidth="1"/>
    <col min="6" max="6" width="3.125" style="50" customWidth="1"/>
    <col min="7" max="7" width="7.875" style="48" hidden="1" customWidth="1"/>
    <col min="8" max="8" width="7.125" style="49" hidden="1" customWidth="1"/>
    <col min="9" max="9" width="4.00390625" style="50" hidden="1" customWidth="1"/>
    <col min="10" max="10" width="6.25390625" style="48" customWidth="1"/>
    <col min="11" max="11" width="5.625" style="48" customWidth="1"/>
    <col min="12" max="12" width="3.00390625" style="48" customWidth="1"/>
    <col min="13" max="13" width="5.625" style="48" customWidth="1"/>
    <col min="14" max="14" width="4.75390625" style="48" customWidth="1"/>
    <col min="15" max="15" width="3.125" style="48" customWidth="1"/>
    <col min="16" max="16" width="4.75390625" style="48" customWidth="1"/>
    <col min="17" max="17" width="5.125" style="48" customWidth="1"/>
    <col min="18" max="18" width="3.00390625" style="48" customWidth="1"/>
    <col min="19" max="19" width="4.875" style="48" customWidth="1"/>
    <col min="20" max="20" width="4.375" style="48" customWidth="1"/>
    <col min="21" max="21" width="3.00390625" style="48" customWidth="1"/>
    <col min="22" max="24" width="2.25390625" style="48" customWidth="1"/>
    <col min="25" max="26" width="5.25390625" style="48" customWidth="1"/>
    <col min="27" max="27" width="3.00390625" style="48" customWidth="1"/>
    <col min="28" max="28" width="2.625" style="48" customWidth="1"/>
    <col min="29" max="30" width="2.125" style="48" customWidth="1"/>
    <col min="31" max="31" width="2.625" style="48" customWidth="1"/>
    <col min="32" max="33" width="2.25390625" style="48" customWidth="1"/>
    <col min="34" max="34" width="2.375" style="48" customWidth="1"/>
    <col min="35" max="35" width="2.25390625" style="48" customWidth="1"/>
    <col min="36" max="37" width="2.125" style="48" customWidth="1"/>
    <col min="38" max="41" width="2.375" style="48" customWidth="1"/>
    <col min="42" max="42" width="2.125" style="48" customWidth="1"/>
    <col min="43" max="43" width="2.25390625" style="48" customWidth="1"/>
    <col min="44" max="44" width="2.125" style="48" customWidth="1"/>
    <col min="45" max="45" width="2.25390625" style="48" customWidth="1"/>
    <col min="46" max="46" width="2.375" style="48" customWidth="1"/>
    <col min="47" max="47" width="2.25390625" style="48" customWidth="1"/>
    <col min="48" max="48" width="2.125" style="48" customWidth="1"/>
    <col min="49" max="49" width="3.375" style="48" hidden="1" customWidth="1"/>
    <col min="50" max="50" width="4.25390625" style="48" hidden="1" customWidth="1"/>
    <col min="51" max="51" width="3.625" style="48" hidden="1" customWidth="1"/>
    <col min="52" max="16384" width="9.125" style="45" customWidth="1"/>
  </cols>
  <sheetData>
    <row r="1" spans="4:51" s="39" customFormat="1" ht="16.5" customHeight="1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77" t="s">
        <v>333</v>
      </c>
      <c r="AN1" s="477"/>
      <c r="AO1" s="477"/>
      <c r="AP1" s="477"/>
      <c r="AQ1" s="477"/>
      <c r="AR1" s="40"/>
      <c r="AS1" s="40"/>
      <c r="AT1" s="40"/>
      <c r="AU1" s="40"/>
      <c r="AV1" s="40"/>
      <c r="AW1" s="40"/>
      <c r="AX1" s="458" t="s">
        <v>333</v>
      </c>
      <c r="AY1" s="458"/>
    </row>
    <row r="2" spans="1:51" s="34" customFormat="1" ht="56.25" customHeight="1">
      <c r="A2" s="493" t="s">
        <v>196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</row>
    <row r="3" spans="1:51" s="36" customFormat="1" ht="8.25" customHeight="1">
      <c r="A3" s="478" t="s">
        <v>257</v>
      </c>
      <c r="B3" s="481" t="s">
        <v>258</v>
      </c>
      <c r="C3" s="494" t="s">
        <v>259</v>
      </c>
      <c r="D3" s="497" t="s">
        <v>328</v>
      </c>
      <c r="E3" s="498"/>
      <c r="F3" s="499"/>
      <c r="G3" s="497" t="s">
        <v>327</v>
      </c>
      <c r="H3" s="498"/>
      <c r="I3" s="499"/>
      <c r="J3" s="459" t="s">
        <v>306</v>
      </c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1"/>
      <c r="AQ3" s="250"/>
      <c r="AR3" s="250"/>
      <c r="AS3" s="250"/>
      <c r="AT3" s="250"/>
      <c r="AU3" s="250"/>
      <c r="AV3" s="251"/>
      <c r="AW3" s="462" t="s">
        <v>284</v>
      </c>
      <c r="AX3" s="463"/>
      <c r="AY3" s="464"/>
    </row>
    <row r="4" spans="1:51" s="36" customFormat="1" ht="8.25" customHeight="1">
      <c r="A4" s="479"/>
      <c r="B4" s="482"/>
      <c r="C4" s="495"/>
      <c r="D4" s="500"/>
      <c r="E4" s="501"/>
      <c r="F4" s="502"/>
      <c r="G4" s="500"/>
      <c r="H4" s="501"/>
      <c r="I4" s="502"/>
      <c r="J4" s="484" t="s">
        <v>283</v>
      </c>
      <c r="K4" s="485"/>
      <c r="L4" s="486"/>
      <c r="M4" s="459" t="s">
        <v>261</v>
      </c>
      <c r="N4" s="460"/>
      <c r="O4" s="460"/>
      <c r="P4" s="460"/>
      <c r="Q4" s="460"/>
      <c r="R4" s="460"/>
      <c r="S4" s="460"/>
      <c r="T4" s="460"/>
      <c r="U4" s="461"/>
      <c r="V4" s="459" t="s">
        <v>261</v>
      </c>
      <c r="W4" s="460"/>
      <c r="X4" s="460"/>
      <c r="Y4" s="460"/>
      <c r="Z4" s="460"/>
      <c r="AA4" s="460"/>
      <c r="AB4" s="460"/>
      <c r="AC4" s="460"/>
      <c r="AD4" s="460"/>
      <c r="AE4" s="249"/>
      <c r="AF4" s="249"/>
      <c r="AG4" s="249"/>
      <c r="AH4" s="249"/>
      <c r="AI4" s="249"/>
      <c r="AJ4" s="249"/>
      <c r="AK4" s="484" t="s">
        <v>175</v>
      </c>
      <c r="AL4" s="485"/>
      <c r="AM4" s="486"/>
      <c r="AN4" s="252"/>
      <c r="AO4" s="253"/>
      <c r="AP4" s="251"/>
      <c r="AQ4" s="474"/>
      <c r="AR4" s="475"/>
      <c r="AS4" s="476"/>
      <c r="AT4" s="252"/>
      <c r="AU4" s="253"/>
      <c r="AV4" s="251"/>
      <c r="AW4" s="465"/>
      <c r="AX4" s="466"/>
      <c r="AY4" s="467"/>
    </row>
    <row r="5" spans="1:51" s="36" customFormat="1" ht="31.5" customHeight="1">
      <c r="A5" s="479"/>
      <c r="B5" s="482"/>
      <c r="C5" s="495"/>
      <c r="D5" s="503"/>
      <c r="E5" s="504"/>
      <c r="F5" s="505"/>
      <c r="G5" s="503"/>
      <c r="H5" s="504"/>
      <c r="I5" s="505"/>
      <c r="J5" s="487"/>
      <c r="K5" s="488"/>
      <c r="L5" s="489"/>
      <c r="M5" s="471" t="s">
        <v>137</v>
      </c>
      <c r="N5" s="472"/>
      <c r="O5" s="473"/>
      <c r="P5" s="471" t="s">
        <v>135</v>
      </c>
      <c r="Q5" s="472"/>
      <c r="R5" s="473"/>
      <c r="S5" s="471" t="s">
        <v>171</v>
      </c>
      <c r="T5" s="472"/>
      <c r="U5" s="473"/>
      <c r="V5" s="471" t="s">
        <v>172</v>
      </c>
      <c r="W5" s="472"/>
      <c r="X5" s="473"/>
      <c r="Y5" s="471" t="s">
        <v>221</v>
      </c>
      <c r="Z5" s="472"/>
      <c r="AA5" s="473"/>
      <c r="AB5" s="471" t="s">
        <v>173</v>
      </c>
      <c r="AC5" s="472"/>
      <c r="AD5" s="473"/>
      <c r="AE5" s="471" t="s">
        <v>222</v>
      </c>
      <c r="AF5" s="472"/>
      <c r="AG5" s="473"/>
      <c r="AH5" s="471" t="s">
        <v>174</v>
      </c>
      <c r="AI5" s="472"/>
      <c r="AJ5" s="473"/>
      <c r="AK5" s="487"/>
      <c r="AL5" s="488"/>
      <c r="AM5" s="489"/>
      <c r="AN5" s="471" t="s">
        <v>223</v>
      </c>
      <c r="AO5" s="472"/>
      <c r="AP5" s="473"/>
      <c r="AQ5" s="471" t="s">
        <v>176</v>
      </c>
      <c r="AR5" s="472"/>
      <c r="AS5" s="473"/>
      <c r="AT5" s="471" t="s">
        <v>177</v>
      </c>
      <c r="AU5" s="472"/>
      <c r="AV5" s="473"/>
      <c r="AW5" s="468"/>
      <c r="AX5" s="469"/>
      <c r="AY5" s="470"/>
    </row>
    <row r="6" spans="1:51" s="38" customFormat="1" ht="12" customHeight="1">
      <c r="A6" s="480"/>
      <c r="B6" s="483"/>
      <c r="C6" s="496"/>
      <c r="D6" s="254" t="s">
        <v>323</v>
      </c>
      <c r="E6" s="254" t="s">
        <v>324</v>
      </c>
      <c r="F6" s="255" t="s">
        <v>325</v>
      </c>
      <c r="G6" s="254" t="s">
        <v>323</v>
      </c>
      <c r="H6" s="254" t="s">
        <v>324</v>
      </c>
      <c r="I6" s="255" t="s">
        <v>325</v>
      </c>
      <c r="J6" s="256" t="s">
        <v>323</v>
      </c>
      <c r="K6" s="256" t="s">
        <v>326</v>
      </c>
      <c r="L6" s="256" t="s">
        <v>325</v>
      </c>
      <c r="M6" s="255" t="s">
        <v>323</v>
      </c>
      <c r="N6" s="255" t="s">
        <v>326</v>
      </c>
      <c r="O6" s="255" t="s">
        <v>325</v>
      </c>
      <c r="P6" s="255" t="s">
        <v>323</v>
      </c>
      <c r="Q6" s="255" t="s">
        <v>326</v>
      </c>
      <c r="R6" s="255" t="s">
        <v>325</v>
      </c>
      <c r="S6" s="255" t="s">
        <v>323</v>
      </c>
      <c r="T6" s="255" t="s">
        <v>326</v>
      </c>
      <c r="U6" s="255" t="s">
        <v>325</v>
      </c>
      <c r="V6" s="255" t="s">
        <v>323</v>
      </c>
      <c r="W6" s="255" t="s">
        <v>326</v>
      </c>
      <c r="X6" s="255" t="s">
        <v>325</v>
      </c>
      <c r="Y6" s="255" t="s">
        <v>323</v>
      </c>
      <c r="Z6" s="255" t="s">
        <v>326</v>
      </c>
      <c r="AA6" s="255" t="s">
        <v>325</v>
      </c>
      <c r="AB6" s="255" t="s">
        <v>323</v>
      </c>
      <c r="AC6" s="255" t="s">
        <v>326</v>
      </c>
      <c r="AD6" s="255" t="s">
        <v>325</v>
      </c>
      <c r="AE6" s="255" t="s">
        <v>323</v>
      </c>
      <c r="AF6" s="255" t="s">
        <v>326</v>
      </c>
      <c r="AG6" s="255" t="s">
        <v>325</v>
      </c>
      <c r="AH6" s="255" t="s">
        <v>323</v>
      </c>
      <c r="AI6" s="255" t="s">
        <v>326</v>
      </c>
      <c r="AJ6" s="255" t="s">
        <v>325</v>
      </c>
      <c r="AK6" s="256" t="s">
        <v>323</v>
      </c>
      <c r="AL6" s="256" t="s">
        <v>326</v>
      </c>
      <c r="AM6" s="256" t="s">
        <v>325</v>
      </c>
      <c r="AN6" s="255" t="s">
        <v>323</v>
      </c>
      <c r="AO6" s="255" t="s">
        <v>326</v>
      </c>
      <c r="AP6" s="255" t="s">
        <v>325</v>
      </c>
      <c r="AQ6" s="255" t="s">
        <v>323</v>
      </c>
      <c r="AR6" s="255" t="s">
        <v>326</v>
      </c>
      <c r="AS6" s="255" t="s">
        <v>325</v>
      </c>
      <c r="AT6" s="255" t="s">
        <v>323</v>
      </c>
      <c r="AU6" s="255" t="s">
        <v>326</v>
      </c>
      <c r="AV6" s="255" t="s">
        <v>325</v>
      </c>
      <c r="AW6" s="37" t="s">
        <v>323</v>
      </c>
      <c r="AX6" s="37" t="s">
        <v>326</v>
      </c>
      <c r="AY6" s="37" t="s">
        <v>325</v>
      </c>
    </row>
    <row r="7" spans="1:51" s="72" customFormat="1" ht="8.25" customHeight="1">
      <c r="A7" s="257">
        <v>1</v>
      </c>
      <c r="B7" s="257">
        <v>2</v>
      </c>
      <c r="C7" s="257">
        <v>3</v>
      </c>
      <c r="D7" s="258">
        <v>4</v>
      </c>
      <c r="E7" s="258">
        <v>5</v>
      </c>
      <c r="F7" s="259">
        <v>6</v>
      </c>
      <c r="G7" s="258">
        <v>7</v>
      </c>
      <c r="H7" s="258">
        <v>8</v>
      </c>
      <c r="I7" s="259">
        <v>9</v>
      </c>
      <c r="J7" s="260">
        <v>7</v>
      </c>
      <c r="K7" s="260">
        <v>8</v>
      </c>
      <c r="L7" s="260">
        <v>9</v>
      </c>
      <c r="M7" s="259">
        <v>10</v>
      </c>
      <c r="N7" s="259">
        <v>11</v>
      </c>
      <c r="O7" s="259">
        <v>12</v>
      </c>
      <c r="P7" s="259">
        <v>13</v>
      </c>
      <c r="Q7" s="259">
        <v>14</v>
      </c>
      <c r="R7" s="259">
        <v>15</v>
      </c>
      <c r="S7" s="259">
        <v>16</v>
      </c>
      <c r="T7" s="259">
        <v>17</v>
      </c>
      <c r="U7" s="259">
        <v>18</v>
      </c>
      <c r="V7" s="259">
        <v>19</v>
      </c>
      <c r="W7" s="259">
        <v>20</v>
      </c>
      <c r="X7" s="259">
        <v>21</v>
      </c>
      <c r="Y7" s="259">
        <v>22</v>
      </c>
      <c r="Z7" s="259">
        <v>23</v>
      </c>
      <c r="AA7" s="259">
        <v>24</v>
      </c>
      <c r="AB7" s="259">
        <v>25</v>
      </c>
      <c r="AC7" s="259">
        <v>26</v>
      </c>
      <c r="AD7" s="259">
        <v>27</v>
      </c>
      <c r="AE7" s="259">
        <v>28</v>
      </c>
      <c r="AF7" s="259">
        <v>29</v>
      </c>
      <c r="AG7" s="259">
        <v>30</v>
      </c>
      <c r="AH7" s="259">
        <v>31</v>
      </c>
      <c r="AI7" s="259">
        <v>32</v>
      </c>
      <c r="AJ7" s="259">
        <v>33</v>
      </c>
      <c r="AK7" s="260">
        <v>34</v>
      </c>
      <c r="AL7" s="260">
        <v>35</v>
      </c>
      <c r="AM7" s="260">
        <v>36</v>
      </c>
      <c r="AN7" s="259">
        <v>37</v>
      </c>
      <c r="AO7" s="259">
        <v>38</v>
      </c>
      <c r="AP7" s="259">
        <v>39</v>
      </c>
      <c r="AQ7" s="259">
        <v>40</v>
      </c>
      <c r="AR7" s="259">
        <v>41</v>
      </c>
      <c r="AS7" s="259">
        <v>42</v>
      </c>
      <c r="AT7" s="259">
        <v>43</v>
      </c>
      <c r="AU7" s="259">
        <v>44</v>
      </c>
      <c r="AV7" s="259">
        <v>45</v>
      </c>
      <c r="AW7" s="71">
        <v>22</v>
      </c>
      <c r="AX7" s="71">
        <v>23</v>
      </c>
      <c r="AY7" s="71">
        <v>24</v>
      </c>
    </row>
    <row r="8" spans="1:51" s="64" customFormat="1" ht="24.75" customHeight="1">
      <c r="A8" s="261">
        <v>10</v>
      </c>
      <c r="B8" s="262"/>
      <c r="C8" s="257"/>
      <c r="D8" s="263">
        <v>14491</v>
      </c>
      <c r="E8" s="263">
        <v>14490.16</v>
      </c>
      <c r="F8" s="264">
        <f aca="true" t="shared" si="0" ref="F8:F15">ROUND((E8/D8)*100,2)</f>
        <v>99.99</v>
      </c>
      <c r="G8" s="263"/>
      <c r="H8" s="263"/>
      <c r="I8" s="264" t="e">
        <f aca="true" t="shared" si="1" ref="I8:I16">ROUND((H8/G8)*100,2)</f>
        <v>#DIV/0!</v>
      </c>
      <c r="J8" s="264">
        <v>14491</v>
      </c>
      <c r="K8" s="264">
        <v>14490.16</v>
      </c>
      <c r="L8" s="264">
        <f aca="true" t="shared" si="2" ref="L8:L15">ROUND((K8/J8)*100,2)</f>
        <v>99.99</v>
      </c>
      <c r="M8" s="264">
        <v>14491</v>
      </c>
      <c r="N8" s="264">
        <v>14490.16</v>
      </c>
      <c r="O8" s="264">
        <f>ROUND((N8/M8)*100,2)</f>
        <v>99.99</v>
      </c>
      <c r="P8" s="265">
        <v>0</v>
      </c>
      <c r="Q8" s="266"/>
      <c r="R8" s="266"/>
      <c r="S8" s="264">
        <v>14491</v>
      </c>
      <c r="T8" s="264">
        <v>14490.16</v>
      </c>
      <c r="U8" s="264">
        <f aca="true" t="shared" si="3" ref="U8:U14">ROUND((T8/S8)*100,2)</f>
        <v>99.99</v>
      </c>
      <c r="V8" s="265">
        <v>0</v>
      </c>
      <c r="W8" s="266"/>
      <c r="X8" s="266"/>
      <c r="Y8" s="265">
        <v>0</v>
      </c>
      <c r="Z8" s="266"/>
      <c r="AA8" s="266"/>
      <c r="AB8" s="265">
        <v>0</v>
      </c>
      <c r="AC8" s="263"/>
      <c r="AD8" s="264"/>
      <c r="AE8" s="265">
        <v>0</v>
      </c>
      <c r="AF8" s="266"/>
      <c r="AG8" s="266"/>
      <c r="AH8" s="265">
        <v>0</v>
      </c>
      <c r="AI8" s="263"/>
      <c r="AJ8" s="264"/>
      <c r="AK8" s="263">
        <v>0</v>
      </c>
      <c r="AL8" s="263"/>
      <c r="AM8" s="264"/>
      <c r="AN8" s="265">
        <v>0</v>
      </c>
      <c r="AO8" s="263"/>
      <c r="AP8" s="264"/>
      <c r="AQ8" s="265">
        <v>0</v>
      </c>
      <c r="AR8" s="263"/>
      <c r="AS8" s="264"/>
      <c r="AT8" s="265">
        <v>0</v>
      </c>
      <c r="AU8" s="263"/>
      <c r="AV8" s="264"/>
      <c r="AW8" s="65"/>
      <c r="AX8" s="65"/>
      <c r="AY8" s="65"/>
    </row>
    <row r="9" spans="1:51" ht="16.5" customHeight="1">
      <c r="A9" s="261"/>
      <c r="B9" s="262">
        <v>1095</v>
      </c>
      <c r="C9" s="257"/>
      <c r="D9" s="264">
        <v>14491</v>
      </c>
      <c r="E9" s="264">
        <v>14490.16</v>
      </c>
      <c r="F9" s="264">
        <f t="shared" si="0"/>
        <v>99.99</v>
      </c>
      <c r="G9" s="264"/>
      <c r="H9" s="264"/>
      <c r="I9" s="264" t="e">
        <f t="shared" si="1"/>
        <v>#DIV/0!</v>
      </c>
      <c r="J9" s="264">
        <v>14491</v>
      </c>
      <c r="K9" s="264">
        <v>14490.16</v>
      </c>
      <c r="L9" s="264">
        <f t="shared" si="2"/>
        <v>99.99</v>
      </c>
      <c r="M9" s="264">
        <v>14491</v>
      </c>
      <c r="N9" s="264">
        <v>14490.16</v>
      </c>
      <c r="O9" s="264">
        <f>ROUND((N9/M9)*100,2)</f>
        <v>99.99</v>
      </c>
      <c r="P9" s="267">
        <v>0</v>
      </c>
      <c r="Q9" s="267"/>
      <c r="R9" s="264"/>
      <c r="S9" s="264">
        <v>14491</v>
      </c>
      <c r="T9" s="264">
        <v>14490.16</v>
      </c>
      <c r="U9" s="264">
        <f t="shared" si="3"/>
        <v>99.99</v>
      </c>
      <c r="V9" s="267">
        <v>0</v>
      </c>
      <c r="W9" s="267"/>
      <c r="X9" s="264"/>
      <c r="Y9" s="267">
        <v>0</v>
      </c>
      <c r="Z9" s="267"/>
      <c r="AA9" s="264"/>
      <c r="AB9" s="267">
        <v>0</v>
      </c>
      <c r="AC9" s="267"/>
      <c r="AD9" s="264"/>
      <c r="AE9" s="267">
        <v>0</v>
      </c>
      <c r="AF9" s="267"/>
      <c r="AG9" s="264"/>
      <c r="AH9" s="267">
        <v>0</v>
      </c>
      <c r="AI9" s="267"/>
      <c r="AJ9" s="264"/>
      <c r="AK9" s="264">
        <v>0</v>
      </c>
      <c r="AL9" s="264"/>
      <c r="AM9" s="264"/>
      <c r="AN9" s="267">
        <v>0</v>
      </c>
      <c r="AO9" s="267"/>
      <c r="AP9" s="264"/>
      <c r="AQ9" s="267">
        <v>0</v>
      </c>
      <c r="AR9" s="267"/>
      <c r="AS9" s="264"/>
      <c r="AT9" s="267">
        <v>0</v>
      </c>
      <c r="AU9" s="267"/>
      <c r="AV9" s="264"/>
      <c r="AW9" s="43"/>
      <c r="AX9" s="43"/>
      <c r="AY9" s="43"/>
    </row>
    <row r="10" spans="1:51" ht="17.25" customHeight="1">
      <c r="A10" s="261"/>
      <c r="B10" s="262"/>
      <c r="C10" s="257">
        <v>2010</v>
      </c>
      <c r="D10" s="264">
        <v>14491</v>
      </c>
      <c r="E10" s="264">
        <v>14490.16</v>
      </c>
      <c r="F10" s="264">
        <f t="shared" si="0"/>
        <v>99.99</v>
      </c>
      <c r="G10" s="264"/>
      <c r="H10" s="264"/>
      <c r="I10" s="264" t="e">
        <f t="shared" si="1"/>
        <v>#DIV/0!</v>
      </c>
      <c r="J10" s="264"/>
      <c r="K10" s="264"/>
      <c r="L10" s="264"/>
      <c r="M10" s="267"/>
      <c r="N10" s="268"/>
      <c r="O10" s="264"/>
      <c r="P10" s="267"/>
      <c r="Q10" s="268"/>
      <c r="R10" s="264"/>
      <c r="S10" s="267"/>
      <c r="T10" s="264"/>
      <c r="U10" s="264"/>
      <c r="V10" s="267"/>
      <c r="W10" s="268"/>
      <c r="X10" s="264"/>
      <c r="Y10" s="267"/>
      <c r="Z10" s="268"/>
      <c r="AA10" s="264"/>
      <c r="AB10" s="267">
        <v>0</v>
      </c>
      <c r="AC10" s="264"/>
      <c r="AD10" s="264"/>
      <c r="AE10" s="267"/>
      <c r="AF10" s="268"/>
      <c r="AG10" s="264"/>
      <c r="AH10" s="267">
        <v>0</v>
      </c>
      <c r="AI10" s="264"/>
      <c r="AJ10" s="264"/>
      <c r="AK10" s="264">
        <v>0</v>
      </c>
      <c r="AL10" s="264"/>
      <c r="AM10" s="264"/>
      <c r="AN10" s="267">
        <v>0</v>
      </c>
      <c r="AO10" s="264"/>
      <c r="AP10" s="264"/>
      <c r="AQ10" s="267">
        <v>0</v>
      </c>
      <c r="AR10" s="264"/>
      <c r="AS10" s="264"/>
      <c r="AT10" s="267">
        <v>0</v>
      </c>
      <c r="AU10" s="264"/>
      <c r="AV10" s="264"/>
      <c r="AW10" s="44"/>
      <c r="AX10" s="44"/>
      <c r="AY10" s="44"/>
    </row>
    <row r="11" spans="1:51" ht="24.75" customHeight="1" hidden="1">
      <c r="A11" s="261"/>
      <c r="B11" s="262"/>
      <c r="C11" s="257">
        <v>4430</v>
      </c>
      <c r="D11" s="264"/>
      <c r="E11" s="264"/>
      <c r="F11" s="264"/>
      <c r="G11" s="264"/>
      <c r="H11" s="264"/>
      <c r="I11" s="264" t="e">
        <f t="shared" si="1"/>
        <v>#DIV/0!</v>
      </c>
      <c r="J11" s="264">
        <v>8309.3</v>
      </c>
      <c r="K11" s="264">
        <v>8309.3</v>
      </c>
      <c r="L11" s="264">
        <f t="shared" si="2"/>
        <v>100</v>
      </c>
      <c r="M11" s="267">
        <v>8309.3</v>
      </c>
      <c r="N11" s="267">
        <v>8309.3</v>
      </c>
      <c r="O11" s="264">
        <f>ROUND((N11/M11)*100,2)</f>
        <v>100</v>
      </c>
      <c r="P11" s="267">
        <v>0</v>
      </c>
      <c r="Q11" s="267"/>
      <c r="R11" s="264"/>
      <c r="S11" s="267">
        <v>8309.3</v>
      </c>
      <c r="T11" s="264">
        <v>8309.3</v>
      </c>
      <c r="U11" s="264">
        <f t="shared" si="3"/>
        <v>100</v>
      </c>
      <c r="V11" s="267">
        <v>0</v>
      </c>
      <c r="W11" s="267"/>
      <c r="X11" s="264"/>
      <c r="Y11" s="267">
        <v>0</v>
      </c>
      <c r="Z11" s="267"/>
      <c r="AA11" s="264"/>
      <c r="AB11" s="267">
        <v>0</v>
      </c>
      <c r="AC11" s="264"/>
      <c r="AD11" s="264"/>
      <c r="AE11" s="267">
        <v>0</v>
      </c>
      <c r="AF11" s="267"/>
      <c r="AG11" s="264"/>
      <c r="AH11" s="267">
        <v>0</v>
      </c>
      <c r="AI11" s="264"/>
      <c r="AJ11" s="264"/>
      <c r="AK11" s="264">
        <v>0</v>
      </c>
      <c r="AL11" s="264"/>
      <c r="AM11" s="264"/>
      <c r="AN11" s="267">
        <v>0</v>
      </c>
      <c r="AO11" s="264"/>
      <c r="AP11" s="264"/>
      <c r="AQ11" s="267">
        <v>0</v>
      </c>
      <c r="AR11" s="264"/>
      <c r="AS11" s="264"/>
      <c r="AT11" s="267">
        <v>0</v>
      </c>
      <c r="AU11" s="264"/>
      <c r="AV11" s="264"/>
      <c r="AW11" s="44"/>
      <c r="AX11" s="44"/>
      <c r="AY11" s="44"/>
    </row>
    <row r="12" spans="1:51" ht="24.75" customHeight="1" hidden="1">
      <c r="A12" s="261"/>
      <c r="B12" s="262"/>
      <c r="C12" s="257">
        <v>4740</v>
      </c>
      <c r="D12" s="264"/>
      <c r="E12" s="264"/>
      <c r="F12" s="264"/>
      <c r="G12" s="264"/>
      <c r="H12" s="264"/>
      <c r="I12" s="264" t="e">
        <f t="shared" si="1"/>
        <v>#DIV/0!</v>
      </c>
      <c r="J12" s="264">
        <v>76.7</v>
      </c>
      <c r="K12" s="264">
        <v>76.19</v>
      </c>
      <c r="L12" s="264">
        <f t="shared" si="2"/>
        <v>99.34</v>
      </c>
      <c r="M12" s="267">
        <v>76.7</v>
      </c>
      <c r="N12" s="267">
        <v>76.19</v>
      </c>
      <c r="O12" s="264">
        <f>ROUND((N12/M12)*100,2)</f>
        <v>99.34</v>
      </c>
      <c r="P12" s="267">
        <v>0</v>
      </c>
      <c r="Q12" s="267"/>
      <c r="R12" s="264"/>
      <c r="S12" s="267">
        <v>76.7</v>
      </c>
      <c r="T12" s="267">
        <v>76.19</v>
      </c>
      <c r="U12" s="264">
        <f t="shared" si="3"/>
        <v>99.34</v>
      </c>
      <c r="V12" s="267">
        <v>0</v>
      </c>
      <c r="W12" s="267"/>
      <c r="X12" s="264"/>
      <c r="Y12" s="267">
        <v>0</v>
      </c>
      <c r="Z12" s="267"/>
      <c r="AA12" s="264"/>
      <c r="AB12" s="267">
        <v>0</v>
      </c>
      <c r="AC12" s="267"/>
      <c r="AD12" s="264"/>
      <c r="AE12" s="267">
        <v>0</v>
      </c>
      <c r="AF12" s="267"/>
      <c r="AG12" s="264"/>
      <c r="AH12" s="267">
        <v>0</v>
      </c>
      <c r="AI12" s="267"/>
      <c r="AJ12" s="264"/>
      <c r="AK12" s="264">
        <v>0</v>
      </c>
      <c r="AL12" s="264"/>
      <c r="AM12" s="264"/>
      <c r="AN12" s="267">
        <v>0</v>
      </c>
      <c r="AO12" s="267"/>
      <c r="AP12" s="264"/>
      <c r="AQ12" s="267">
        <v>0</v>
      </c>
      <c r="AR12" s="267"/>
      <c r="AS12" s="264"/>
      <c r="AT12" s="267">
        <v>0</v>
      </c>
      <c r="AU12" s="267"/>
      <c r="AV12" s="264"/>
      <c r="AW12" s="44"/>
      <c r="AX12" s="44"/>
      <c r="AY12" s="44"/>
    </row>
    <row r="13" spans="1:51" ht="24.75" customHeight="1" hidden="1">
      <c r="A13" s="261"/>
      <c r="B13" s="262"/>
      <c r="C13" s="257">
        <v>4750</v>
      </c>
      <c r="D13" s="264"/>
      <c r="E13" s="264"/>
      <c r="F13" s="264"/>
      <c r="G13" s="264"/>
      <c r="H13" s="264"/>
      <c r="I13" s="264" t="e">
        <f t="shared" si="1"/>
        <v>#DIV/0!</v>
      </c>
      <c r="J13" s="264">
        <v>90</v>
      </c>
      <c r="K13" s="264">
        <v>90</v>
      </c>
      <c r="L13" s="264">
        <f t="shared" si="2"/>
        <v>100</v>
      </c>
      <c r="M13" s="264">
        <v>90</v>
      </c>
      <c r="N13" s="264">
        <v>90</v>
      </c>
      <c r="O13" s="264">
        <f>ROUND((N13/M13)*100,2)</f>
        <v>100</v>
      </c>
      <c r="P13" s="264">
        <v>0</v>
      </c>
      <c r="Q13" s="264"/>
      <c r="R13" s="264"/>
      <c r="S13" s="267">
        <v>90</v>
      </c>
      <c r="T13" s="267">
        <v>90</v>
      </c>
      <c r="U13" s="264">
        <f t="shared" si="3"/>
        <v>100</v>
      </c>
      <c r="V13" s="264">
        <v>0</v>
      </c>
      <c r="W13" s="264"/>
      <c r="X13" s="264"/>
      <c r="Y13" s="264">
        <v>0</v>
      </c>
      <c r="Z13" s="264"/>
      <c r="AA13" s="264"/>
      <c r="AB13" s="267">
        <v>0</v>
      </c>
      <c r="AC13" s="267"/>
      <c r="AD13" s="264"/>
      <c r="AE13" s="264">
        <v>0</v>
      </c>
      <c r="AF13" s="264"/>
      <c r="AG13" s="264"/>
      <c r="AH13" s="267">
        <v>0</v>
      </c>
      <c r="AI13" s="267"/>
      <c r="AJ13" s="264"/>
      <c r="AK13" s="264">
        <v>0</v>
      </c>
      <c r="AL13" s="264"/>
      <c r="AM13" s="264"/>
      <c r="AN13" s="267">
        <v>0</v>
      </c>
      <c r="AO13" s="267"/>
      <c r="AP13" s="264"/>
      <c r="AQ13" s="267">
        <v>0</v>
      </c>
      <c r="AR13" s="267"/>
      <c r="AS13" s="264"/>
      <c r="AT13" s="267">
        <v>0</v>
      </c>
      <c r="AU13" s="267"/>
      <c r="AV13" s="264"/>
      <c r="AW13" s="43"/>
      <c r="AX13" s="43"/>
      <c r="AY13" s="43"/>
    </row>
    <row r="14" spans="1:51" ht="15" customHeight="1">
      <c r="A14" s="261">
        <v>750</v>
      </c>
      <c r="B14" s="262"/>
      <c r="C14" s="257"/>
      <c r="D14" s="263">
        <v>59137</v>
      </c>
      <c r="E14" s="263">
        <v>59074.79</v>
      </c>
      <c r="F14" s="264">
        <f t="shared" si="0"/>
        <v>99.89</v>
      </c>
      <c r="G14" s="264"/>
      <c r="H14" s="264"/>
      <c r="I14" s="264" t="e">
        <f t="shared" si="1"/>
        <v>#DIV/0!</v>
      </c>
      <c r="J14" s="263">
        <v>59137</v>
      </c>
      <c r="K14" s="263">
        <v>59074.79</v>
      </c>
      <c r="L14" s="264">
        <f t="shared" si="2"/>
        <v>99.89</v>
      </c>
      <c r="M14" s="263">
        <v>49137</v>
      </c>
      <c r="N14" s="263">
        <v>49074.79</v>
      </c>
      <c r="O14" s="264">
        <f>ROUND((N14/M14)*100,2)</f>
        <v>99.87</v>
      </c>
      <c r="P14" s="264">
        <v>44052</v>
      </c>
      <c r="Q14" s="264">
        <v>43989.79</v>
      </c>
      <c r="R14" s="264">
        <f>ROUND((Q14/P14)*100,2)</f>
        <v>99.86</v>
      </c>
      <c r="S14" s="267">
        <v>5085</v>
      </c>
      <c r="T14" s="267">
        <v>5085</v>
      </c>
      <c r="U14" s="264">
        <f t="shared" si="3"/>
        <v>100</v>
      </c>
      <c r="V14" s="264">
        <v>0</v>
      </c>
      <c r="W14" s="264"/>
      <c r="X14" s="264"/>
      <c r="Y14" s="264">
        <v>10000</v>
      </c>
      <c r="Z14" s="264">
        <v>10000</v>
      </c>
      <c r="AA14" s="264">
        <v>100</v>
      </c>
      <c r="AB14" s="267">
        <v>0</v>
      </c>
      <c r="AC14" s="267"/>
      <c r="AD14" s="264"/>
      <c r="AE14" s="264">
        <v>0</v>
      </c>
      <c r="AF14" s="264"/>
      <c r="AG14" s="264"/>
      <c r="AH14" s="267">
        <v>0</v>
      </c>
      <c r="AI14" s="267"/>
      <c r="AJ14" s="264"/>
      <c r="AK14" s="264">
        <v>0</v>
      </c>
      <c r="AL14" s="264"/>
      <c r="AM14" s="264"/>
      <c r="AN14" s="267">
        <v>0</v>
      </c>
      <c r="AO14" s="267"/>
      <c r="AP14" s="264"/>
      <c r="AQ14" s="267"/>
      <c r="AR14" s="267"/>
      <c r="AS14" s="264"/>
      <c r="AT14" s="267"/>
      <c r="AU14" s="267"/>
      <c r="AV14" s="264"/>
      <c r="AW14" s="44"/>
      <c r="AX14" s="44"/>
      <c r="AY14" s="44"/>
    </row>
    <row r="15" spans="1:51" ht="16.5" customHeight="1">
      <c r="A15" s="261"/>
      <c r="B15" s="262">
        <v>75011</v>
      </c>
      <c r="C15" s="257"/>
      <c r="D15" s="263">
        <v>41775</v>
      </c>
      <c r="E15" s="263">
        <v>41775</v>
      </c>
      <c r="F15" s="264">
        <f t="shared" si="0"/>
        <v>100</v>
      </c>
      <c r="G15" s="264"/>
      <c r="H15" s="264"/>
      <c r="I15" s="264" t="e">
        <f t="shared" si="1"/>
        <v>#DIV/0!</v>
      </c>
      <c r="J15" s="263">
        <v>41775</v>
      </c>
      <c r="K15" s="263">
        <v>41775</v>
      </c>
      <c r="L15" s="264">
        <f t="shared" si="2"/>
        <v>100</v>
      </c>
      <c r="M15" s="263">
        <v>41775</v>
      </c>
      <c r="N15" s="263">
        <v>41775</v>
      </c>
      <c r="O15" s="264">
        <f>ROUND((N15/M15)*100,2)</f>
        <v>100</v>
      </c>
      <c r="P15" s="264">
        <v>37500</v>
      </c>
      <c r="Q15" s="264">
        <v>37500</v>
      </c>
      <c r="R15" s="264">
        <f>ROUND((Q15/P15)*100,2)</f>
        <v>100</v>
      </c>
      <c r="S15" s="264">
        <v>4275</v>
      </c>
      <c r="T15" s="264">
        <v>4275</v>
      </c>
      <c r="U15" s="264">
        <f>ROUND((T15/S15)*100,2)</f>
        <v>100</v>
      </c>
      <c r="V15" s="264">
        <v>0</v>
      </c>
      <c r="W15" s="269"/>
      <c r="X15" s="269"/>
      <c r="Y15" s="264">
        <v>0</v>
      </c>
      <c r="Z15" s="269"/>
      <c r="AA15" s="269"/>
      <c r="AB15" s="264">
        <v>0</v>
      </c>
      <c r="AC15" s="264"/>
      <c r="AD15" s="264"/>
      <c r="AE15" s="264"/>
      <c r="AF15" s="269"/>
      <c r="AG15" s="269"/>
      <c r="AH15" s="264">
        <v>0</v>
      </c>
      <c r="AI15" s="264"/>
      <c r="AJ15" s="264"/>
      <c r="AK15" s="264">
        <v>0</v>
      </c>
      <c r="AL15" s="264"/>
      <c r="AM15" s="264"/>
      <c r="AN15" s="264">
        <v>0</v>
      </c>
      <c r="AO15" s="264"/>
      <c r="AP15" s="264"/>
      <c r="AQ15" s="264">
        <v>0</v>
      </c>
      <c r="AR15" s="264"/>
      <c r="AS15" s="264"/>
      <c r="AT15" s="264">
        <v>0</v>
      </c>
      <c r="AU15" s="264"/>
      <c r="AV15" s="264"/>
      <c r="AW15" s="44"/>
      <c r="AX15" s="44"/>
      <c r="AY15" s="44"/>
    </row>
    <row r="16" spans="1:51" s="64" customFormat="1" ht="15.75" customHeight="1">
      <c r="A16" s="261"/>
      <c r="B16" s="262"/>
      <c r="C16" s="257">
        <v>2010</v>
      </c>
      <c r="D16" s="263">
        <v>41775</v>
      </c>
      <c r="E16" s="263">
        <v>41775</v>
      </c>
      <c r="F16" s="264">
        <f>ROUND((E16/D16)*100,2)</f>
        <v>100</v>
      </c>
      <c r="G16" s="263"/>
      <c r="H16" s="263"/>
      <c r="I16" s="264" t="e">
        <f t="shared" si="1"/>
        <v>#DIV/0!</v>
      </c>
      <c r="J16" s="263"/>
      <c r="K16" s="263"/>
      <c r="L16" s="264"/>
      <c r="M16" s="265"/>
      <c r="N16" s="266"/>
      <c r="O16" s="266"/>
      <c r="P16" s="265"/>
      <c r="Q16" s="266"/>
      <c r="R16" s="266"/>
      <c r="S16" s="265"/>
      <c r="T16" s="263"/>
      <c r="U16" s="264"/>
      <c r="V16" s="265"/>
      <c r="W16" s="266"/>
      <c r="X16" s="266"/>
      <c r="Y16" s="265"/>
      <c r="Z16" s="266"/>
      <c r="AA16" s="266"/>
      <c r="AB16" s="265"/>
      <c r="AC16" s="263"/>
      <c r="AD16" s="264"/>
      <c r="AE16" s="265"/>
      <c r="AF16" s="266"/>
      <c r="AG16" s="266"/>
      <c r="AH16" s="265"/>
      <c r="AI16" s="263"/>
      <c r="AJ16" s="264"/>
      <c r="AK16" s="263"/>
      <c r="AL16" s="263"/>
      <c r="AM16" s="264"/>
      <c r="AN16" s="265"/>
      <c r="AO16" s="263"/>
      <c r="AP16" s="264"/>
      <c r="AQ16" s="265"/>
      <c r="AR16" s="263"/>
      <c r="AS16" s="264"/>
      <c r="AT16" s="265"/>
      <c r="AU16" s="263"/>
      <c r="AV16" s="264"/>
      <c r="AW16" s="65"/>
      <c r="AX16" s="65"/>
      <c r="AY16" s="65"/>
    </row>
    <row r="17" spans="1:51" ht="24.75" customHeight="1" hidden="1">
      <c r="A17" s="261"/>
      <c r="B17" s="262"/>
      <c r="C17" s="257">
        <v>4010</v>
      </c>
      <c r="D17" s="264"/>
      <c r="E17" s="264"/>
      <c r="F17" s="264"/>
      <c r="G17" s="264"/>
      <c r="H17" s="264"/>
      <c r="I17" s="264" t="e">
        <f aca="true" t="shared" si="4" ref="I17:I23">ROUND((H17/G17)*100,2)</f>
        <v>#DIV/0!</v>
      </c>
      <c r="J17" s="264">
        <v>30000</v>
      </c>
      <c r="K17" s="264">
        <v>15000</v>
      </c>
      <c r="L17" s="264">
        <f aca="true" t="shared" si="5" ref="L17:L23">ROUND((K17/J17)*100,2)</f>
        <v>50</v>
      </c>
      <c r="M17" s="267">
        <v>30000</v>
      </c>
      <c r="N17" s="267">
        <v>15000</v>
      </c>
      <c r="O17" s="264">
        <f aca="true" t="shared" si="6" ref="O17:O30">ROUND((N17/M17)*100,2)</f>
        <v>50</v>
      </c>
      <c r="P17" s="267">
        <v>30000</v>
      </c>
      <c r="Q17" s="267">
        <v>15000</v>
      </c>
      <c r="R17" s="264">
        <f>ROUND((Q17/P17)*100,2)</f>
        <v>50</v>
      </c>
      <c r="S17" s="267">
        <v>0</v>
      </c>
      <c r="T17" s="267"/>
      <c r="U17" s="264"/>
      <c r="V17" s="267">
        <v>0</v>
      </c>
      <c r="W17" s="267"/>
      <c r="X17" s="264"/>
      <c r="Y17" s="267">
        <v>0</v>
      </c>
      <c r="Z17" s="267"/>
      <c r="AA17" s="264"/>
      <c r="AB17" s="267">
        <v>0</v>
      </c>
      <c r="AC17" s="267"/>
      <c r="AD17" s="264"/>
      <c r="AE17" s="267">
        <v>0</v>
      </c>
      <c r="AF17" s="267"/>
      <c r="AG17" s="264"/>
      <c r="AH17" s="267">
        <v>0</v>
      </c>
      <c r="AI17" s="267"/>
      <c r="AJ17" s="264"/>
      <c r="AK17" s="264">
        <v>0</v>
      </c>
      <c r="AL17" s="264"/>
      <c r="AM17" s="264"/>
      <c r="AN17" s="267">
        <v>0</v>
      </c>
      <c r="AO17" s="267"/>
      <c r="AP17" s="264"/>
      <c r="AQ17" s="267">
        <v>0</v>
      </c>
      <c r="AR17" s="267"/>
      <c r="AS17" s="264"/>
      <c r="AT17" s="267">
        <v>0</v>
      </c>
      <c r="AU17" s="267"/>
      <c r="AV17" s="264"/>
      <c r="AW17" s="43"/>
      <c r="AX17" s="43"/>
      <c r="AY17" s="43"/>
    </row>
    <row r="18" spans="1:51" ht="24.75" customHeight="1" hidden="1">
      <c r="A18" s="261"/>
      <c r="B18" s="262"/>
      <c r="C18" s="257">
        <v>4110</v>
      </c>
      <c r="D18" s="264"/>
      <c r="E18" s="264"/>
      <c r="F18" s="264"/>
      <c r="G18" s="264"/>
      <c r="H18" s="264"/>
      <c r="I18" s="264" t="e">
        <f t="shared" si="4"/>
        <v>#DIV/0!</v>
      </c>
      <c r="J18" s="264">
        <v>7000</v>
      </c>
      <c r="K18" s="264">
        <v>2919</v>
      </c>
      <c r="L18" s="264">
        <f t="shared" si="5"/>
        <v>41.7</v>
      </c>
      <c r="M18" s="267">
        <v>7000</v>
      </c>
      <c r="N18" s="267">
        <v>2919</v>
      </c>
      <c r="O18" s="264">
        <f t="shared" si="6"/>
        <v>41.7</v>
      </c>
      <c r="P18" s="267">
        <v>7000</v>
      </c>
      <c r="Q18" s="267">
        <v>2919</v>
      </c>
      <c r="R18" s="264">
        <f>ROUND((Q18/P18)*100,2)</f>
        <v>41.7</v>
      </c>
      <c r="S18" s="267"/>
      <c r="T18" s="264"/>
      <c r="U18" s="264"/>
      <c r="V18" s="267"/>
      <c r="W18" s="268"/>
      <c r="X18" s="264"/>
      <c r="Y18" s="267"/>
      <c r="Z18" s="268"/>
      <c r="AA18" s="264"/>
      <c r="AB18" s="267">
        <v>0</v>
      </c>
      <c r="AC18" s="264"/>
      <c r="AD18" s="264"/>
      <c r="AE18" s="267"/>
      <c r="AF18" s="268"/>
      <c r="AG18" s="264"/>
      <c r="AH18" s="267">
        <v>0</v>
      </c>
      <c r="AI18" s="264"/>
      <c r="AJ18" s="264"/>
      <c r="AK18" s="264">
        <v>0</v>
      </c>
      <c r="AL18" s="264"/>
      <c r="AM18" s="264"/>
      <c r="AN18" s="267">
        <v>0</v>
      </c>
      <c r="AO18" s="264"/>
      <c r="AP18" s="264"/>
      <c r="AQ18" s="267">
        <v>0</v>
      </c>
      <c r="AR18" s="264"/>
      <c r="AS18" s="264"/>
      <c r="AT18" s="267">
        <v>0</v>
      </c>
      <c r="AU18" s="264"/>
      <c r="AV18" s="264"/>
      <c r="AW18" s="44"/>
      <c r="AX18" s="44"/>
      <c r="AY18" s="44"/>
    </row>
    <row r="19" spans="1:51" ht="24.75" customHeight="1" hidden="1">
      <c r="A19" s="261"/>
      <c r="B19" s="262"/>
      <c r="C19" s="257">
        <v>4120</v>
      </c>
      <c r="D19" s="264"/>
      <c r="E19" s="264"/>
      <c r="F19" s="264"/>
      <c r="G19" s="264"/>
      <c r="H19" s="264"/>
      <c r="I19" s="264" t="e">
        <f t="shared" si="4"/>
        <v>#DIV/0!</v>
      </c>
      <c r="J19" s="264">
        <v>500</v>
      </c>
      <c r="K19" s="264">
        <v>213</v>
      </c>
      <c r="L19" s="264">
        <f t="shared" si="5"/>
        <v>42.6</v>
      </c>
      <c r="M19" s="267">
        <v>500</v>
      </c>
      <c r="N19" s="267">
        <v>213</v>
      </c>
      <c r="O19" s="264">
        <f t="shared" si="6"/>
        <v>42.6</v>
      </c>
      <c r="P19" s="267">
        <v>500</v>
      </c>
      <c r="Q19" s="267">
        <v>213</v>
      </c>
      <c r="R19" s="264">
        <f>ROUND((Q19/P19)*100,2)</f>
        <v>42.6</v>
      </c>
      <c r="S19" s="267">
        <v>0</v>
      </c>
      <c r="T19" s="264"/>
      <c r="U19" s="264"/>
      <c r="V19" s="267">
        <v>0</v>
      </c>
      <c r="W19" s="267"/>
      <c r="X19" s="264"/>
      <c r="Y19" s="267">
        <v>0</v>
      </c>
      <c r="Z19" s="267"/>
      <c r="AA19" s="264"/>
      <c r="AB19" s="267">
        <v>0</v>
      </c>
      <c r="AC19" s="264"/>
      <c r="AD19" s="264"/>
      <c r="AE19" s="267">
        <v>0</v>
      </c>
      <c r="AF19" s="267"/>
      <c r="AG19" s="264"/>
      <c r="AH19" s="267">
        <v>0</v>
      </c>
      <c r="AI19" s="264"/>
      <c r="AJ19" s="264"/>
      <c r="AK19" s="264">
        <v>0</v>
      </c>
      <c r="AL19" s="264"/>
      <c r="AM19" s="264"/>
      <c r="AN19" s="267">
        <v>0</v>
      </c>
      <c r="AO19" s="264"/>
      <c r="AP19" s="264"/>
      <c r="AQ19" s="267">
        <v>0</v>
      </c>
      <c r="AR19" s="264"/>
      <c r="AS19" s="264"/>
      <c r="AT19" s="267">
        <v>0</v>
      </c>
      <c r="AU19" s="264"/>
      <c r="AV19" s="264"/>
      <c r="AW19" s="44"/>
      <c r="AX19" s="44"/>
      <c r="AY19" s="44"/>
    </row>
    <row r="20" spans="1:51" ht="24.75" customHeight="1" hidden="1">
      <c r="A20" s="261"/>
      <c r="B20" s="262"/>
      <c r="C20" s="257">
        <v>4210</v>
      </c>
      <c r="D20" s="264"/>
      <c r="E20" s="264"/>
      <c r="F20" s="264"/>
      <c r="G20" s="264"/>
      <c r="H20" s="264"/>
      <c r="I20" s="264" t="e">
        <f t="shared" si="4"/>
        <v>#DIV/0!</v>
      </c>
      <c r="J20" s="264">
        <v>500</v>
      </c>
      <c r="K20" s="264">
        <v>360</v>
      </c>
      <c r="L20" s="264">
        <f t="shared" si="5"/>
        <v>72</v>
      </c>
      <c r="M20" s="267">
        <v>500</v>
      </c>
      <c r="N20" s="267">
        <v>360</v>
      </c>
      <c r="O20" s="264">
        <f t="shared" si="6"/>
        <v>72</v>
      </c>
      <c r="P20" s="267">
        <v>0</v>
      </c>
      <c r="Q20" s="267"/>
      <c r="R20" s="264"/>
      <c r="S20" s="267">
        <v>500</v>
      </c>
      <c r="T20" s="267">
        <v>360</v>
      </c>
      <c r="U20" s="264">
        <f>ROUND((T20/S20)*100,2)</f>
        <v>72</v>
      </c>
      <c r="V20" s="267">
        <v>0</v>
      </c>
      <c r="W20" s="267"/>
      <c r="X20" s="264"/>
      <c r="Y20" s="267">
        <v>0</v>
      </c>
      <c r="Z20" s="267"/>
      <c r="AA20" s="264"/>
      <c r="AB20" s="267">
        <v>0</v>
      </c>
      <c r="AC20" s="267"/>
      <c r="AD20" s="264"/>
      <c r="AE20" s="267">
        <v>0</v>
      </c>
      <c r="AF20" s="267"/>
      <c r="AG20" s="264"/>
      <c r="AH20" s="267">
        <v>0</v>
      </c>
      <c r="AI20" s="267"/>
      <c r="AJ20" s="264"/>
      <c r="AK20" s="264">
        <v>0</v>
      </c>
      <c r="AL20" s="264"/>
      <c r="AM20" s="264"/>
      <c r="AN20" s="267">
        <v>0</v>
      </c>
      <c r="AO20" s="267"/>
      <c r="AP20" s="264"/>
      <c r="AQ20" s="267">
        <v>0</v>
      </c>
      <c r="AR20" s="267"/>
      <c r="AS20" s="264"/>
      <c r="AT20" s="267">
        <v>0</v>
      </c>
      <c r="AU20" s="267"/>
      <c r="AV20" s="264"/>
      <c r="AW20" s="44"/>
      <c r="AX20" s="44"/>
      <c r="AY20" s="44"/>
    </row>
    <row r="21" spans="1:51" ht="24.75" customHeight="1" hidden="1">
      <c r="A21" s="261"/>
      <c r="B21" s="262"/>
      <c r="C21" s="257">
        <v>4260</v>
      </c>
      <c r="D21" s="264"/>
      <c r="E21" s="264"/>
      <c r="F21" s="264"/>
      <c r="G21" s="264"/>
      <c r="H21" s="264"/>
      <c r="I21" s="264" t="e">
        <f t="shared" si="4"/>
        <v>#DIV/0!</v>
      </c>
      <c r="J21" s="264">
        <v>1000</v>
      </c>
      <c r="K21" s="264">
        <v>500</v>
      </c>
      <c r="L21" s="264">
        <f t="shared" si="5"/>
        <v>50</v>
      </c>
      <c r="M21" s="264">
        <v>1000</v>
      </c>
      <c r="N21" s="264">
        <v>500</v>
      </c>
      <c r="O21" s="51">
        <f t="shared" si="6"/>
        <v>50</v>
      </c>
      <c r="P21" s="264">
        <v>0</v>
      </c>
      <c r="Q21" s="264"/>
      <c r="R21" s="264"/>
      <c r="S21" s="267">
        <v>1000</v>
      </c>
      <c r="T21" s="267">
        <v>500</v>
      </c>
      <c r="U21" s="264">
        <f>ROUND((T21/S21)*100,2)</f>
        <v>50</v>
      </c>
      <c r="V21" s="264">
        <v>0</v>
      </c>
      <c r="W21" s="264"/>
      <c r="X21" s="264"/>
      <c r="Y21" s="264">
        <v>0</v>
      </c>
      <c r="Z21" s="264"/>
      <c r="AA21" s="264"/>
      <c r="AB21" s="267">
        <v>0</v>
      </c>
      <c r="AC21" s="267"/>
      <c r="AD21" s="264"/>
      <c r="AE21" s="264">
        <v>0</v>
      </c>
      <c r="AF21" s="264"/>
      <c r="AG21" s="264"/>
      <c r="AH21" s="267">
        <v>0</v>
      </c>
      <c r="AI21" s="267"/>
      <c r="AJ21" s="264"/>
      <c r="AK21" s="264">
        <v>0</v>
      </c>
      <c r="AL21" s="264"/>
      <c r="AM21" s="264"/>
      <c r="AN21" s="267">
        <v>0</v>
      </c>
      <c r="AO21" s="267"/>
      <c r="AP21" s="264"/>
      <c r="AQ21" s="267">
        <v>0</v>
      </c>
      <c r="AR21" s="267"/>
      <c r="AS21" s="264"/>
      <c r="AT21" s="267">
        <v>0</v>
      </c>
      <c r="AU21" s="267"/>
      <c r="AV21" s="264"/>
      <c r="AW21" s="43"/>
      <c r="AX21" s="43"/>
      <c r="AY21" s="43"/>
    </row>
    <row r="22" spans="1:51" ht="24.75" customHeight="1" hidden="1">
      <c r="A22" s="261"/>
      <c r="B22" s="262"/>
      <c r="C22" s="257">
        <v>4370</v>
      </c>
      <c r="D22" s="264"/>
      <c r="E22" s="264"/>
      <c r="F22" s="264"/>
      <c r="G22" s="264"/>
      <c r="H22" s="264"/>
      <c r="I22" s="264" t="e">
        <f t="shared" si="4"/>
        <v>#DIV/0!</v>
      </c>
      <c r="J22" s="264">
        <v>775</v>
      </c>
      <c r="K22" s="264">
        <v>600</v>
      </c>
      <c r="L22" s="264">
        <f t="shared" si="5"/>
        <v>77.42</v>
      </c>
      <c r="M22" s="264">
        <v>775</v>
      </c>
      <c r="N22" s="264">
        <v>600</v>
      </c>
      <c r="O22" s="264">
        <f t="shared" si="6"/>
        <v>77.42</v>
      </c>
      <c r="P22" s="264">
        <v>0</v>
      </c>
      <c r="Q22" s="264"/>
      <c r="R22" s="264"/>
      <c r="S22" s="267">
        <v>775</v>
      </c>
      <c r="T22" s="267">
        <v>600</v>
      </c>
      <c r="U22" s="264">
        <f>ROUND((T22/S22)*100,2)</f>
        <v>77.42</v>
      </c>
      <c r="V22" s="264">
        <v>0</v>
      </c>
      <c r="W22" s="264"/>
      <c r="X22" s="264"/>
      <c r="Y22" s="264">
        <v>0</v>
      </c>
      <c r="Z22" s="264"/>
      <c r="AA22" s="264"/>
      <c r="AB22" s="267"/>
      <c r="AC22" s="267"/>
      <c r="AD22" s="264"/>
      <c r="AE22" s="264">
        <v>0</v>
      </c>
      <c r="AF22" s="264"/>
      <c r="AG22" s="264"/>
      <c r="AH22" s="267"/>
      <c r="AI22" s="267"/>
      <c r="AJ22" s="264"/>
      <c r="AK22" s="264">
        <v>0</v>
      </c>
      <c r="AL22" s="264"/>
      <c r="AM22" s="264"/>
      <c r="AN22" s="267"/>
      <c r="AO22" s="267"/>
      <c r="AP22" s="264"/>
      <c r="AQ22" s="267"/>
      <c r="AR22" s="267"/>
      <c r="AS22" s="264"/>
      <c r="AT22" s="267"/>
      <c r="AU22" s="267"/>
      <c r="AV22" s="264"/>
      <c r="AW22" s="44"/>
      <c r="AX22" s="44"/>
      <c r="AY22" s="44"/>
    </row>
    <row r="23" spans="1:51" ht="24.75" customHeight="1" hidden="1">
      <c r="A23" s="261"/>
      <c r="B23" s="262"/>
      <c r="C23" s="257">
        <v>4410</v>
      </c>
      <c r="D23" s="264"/>
      <c r="E23" s="264"/>
      <c r="F23" s="264"/>
      <c r="G23" s="264"/>
      <c r="H23" s="264"/>
      <c r="I23" s="264" t="e">
        <f t="shared" si="4"/>
        <v>#DIV/0!</v>
      </c>
      <c r="J23" s="264">
        <v>300</v>
      </c>
      <c r="K23" s="264">
        <v>220.07</v>
      </c>
      <c r="L23" s="264">
        <f t="shared" si="5"/>
        <v>73.36</v>
      </c>
      <c r="M23" s="264">
        <v>300</v>
      </c>
      <c r="N23" s="264">
        <v>220.07</v>
      </c>
      <c r="O23" s="264">
        <f t="shared" si="6"/>
        <v>73.36</v>
      </c>
      <c r="P23" s="264">
        <v>0</v>
      </c>
      <c r="Q23" s="264"/>
      <c r="R23" s="269"/>
      <c r="S23" s="264">
        <v>300</v>
      </c>
      <c r="T23" s="264">
        <v>220.07</v>
      </c>
      <c r="U23" s="264">
        <f aca="true" t="shared" si="7" ref="U23:U30">ROUND((T23/S23)*100,2)</f>
        <v>73.36</v>
      </c>
      <c r="V23" s="264"/>
      <c r="W23" s="269"/>
      <c r="X23" s="269"/>
      <c r="Y23" s="264"/>
      <c r="Z23" s="269"/>
      <c r="AA23" s="269"/>
      <c r="AB23" s="264">
        <v>0</v>
      </c>
      <c r="AC23" s="264"/>
      <c r="AD23" s="264"/>
      <c r="AE23" s="264"/>
      <c r="AF23" s="269"/>
      <c r="AG23" s="269"/>
      <c r="AH23" s="264">
        <v>0</v>
      </c>
      <c r="AI23" s="264"/>
      <c r="AJ23" s="264"/>
      <c r="AK23" s="264">
        <v>0</v>
      </c>
      <c r="AL23" s="264"/>
      <c r="AM23" s="264"/>
      <c r="AN23" s="264">
        <v>0</v>
      </c>
      <c r="AO23" s="264"/>
      <c r="AP23" s="264"/>
      <c r="AQ23" s="264">
        <v>0</v>
      </c>
      <c r="AR23" s="264"/>
      <c r="AS23" s="264"/>
      <c r="AT23" s="264">
        <v>0</v>
      </c>
      <c r="AU23" s="264"/>
      <c r="AV23" s="264"/>
      <c r="AW23" s="44"/>
      <c r="AX23" s="44"/>
      <c r="AY23" s="44"/>
    </row>
    <row r="24" spans="1:51" s="64" customFormat="1" ht="24.75" customHeight="1" hidden="1">
      <c r="A24" s="261"/>
      <c r="B24" s="262"/>
      <c r="C24" s="257">
        <v>4700</v>
      </c>
      <c r="D24" s="263"/>
      <c r="E24" s="263"/>
      <c r="F24" s="264"/>
      <c r="G24" s="263"/>
      <c r="H24" s="263"/>
      <c r="I24" s="264" t="e">
        <f aca="true" t="shared" si="8" ref="I24:I29">ROUND((H24/G24)*100,2)</f>
        <v>#DIV/0!</v>
      </c>
      <c r="J24" s="263">
        <v>500</v>
      </c>
      <c r="K24" s="263">
        <v>480</v>
      </c>
      <c r="L24" s="264">
        <f>ROUND((K24/J24)*100,2)</f>
        <v>96</v>
      </c>
      <c r="M24" s="265">
        <v>500</v>
      </c>
      <c r="N24" s="265">
        <v>480</v>
      </c>
      <c r="O24" s="265">
        <f t="shared" si="6"/>
        <v>96</v>
      </c>
      <c r="P24" s="265">
        <v>0</v>
      </c>
      <c r="Q24" s="265"/>
      <c r="R24" s="266"/>
      <c r="S24" s="265">
        <v>500</v>
      </c>
      <c r="T24" s="263">
        <v>480</v>
      </c>
      <c r="U24" s="264">
        <f t="shared" si="7"/>
        <v>96</v>
      </c>
      <c r="V24" s="265"/>
      <c r="W24" s="266"/>
      <c r="X24" s="266"/>
      <c r="Y24" s="265"/>
      <c r="Z24" s="266"/>
      <c r="AA24" s="266"/>
      <c r="AB24" s="265">
        <v>0</v>
      </c>
      <c r="AC24" s="263"/>
      <c r="AD24" s="264"/>
      <c r="AE24" s="265"/>
      <c r="AF24" s="266"/>
      <c r="AG24" s="266"/>
      <c r="AH24" s="265">
        <v>0</v>
      </c>
      <c r="AI24" s="263"/>
      <c r="AJ24" s="264"/>
      <c r="AK24" s="263">
        <v>0</v>
      </c>
      <c r="AL24" s="263"/>
      <c r="AM24" s="264"/>
      <c r="AN24" s="265">
        <v>0</v>
      </c>
      <c r="AO24" s="263"/>
      <c r="AP24" s="264"/>
      <c r="AQ24" s="265">
        <v>0</v>
      </c>
      <c r="AR24" s="263"/>
      <c r="AS24" s="264"/>
      <c r="AT24" s="265">
        <v>0</v>
      </c>
      <c r="AU24" s="263"/>
      <c r="AV24" s="264"/>
      <c r="AW24" s="65"/>
      <c r="AX24" s="65"/>
      <c r="AY24" s="65"/>
    </row>
    <row r="25" spans="1:51" ht="24.75" customHeight="1" hidden="1">
      <c r="A25" s="261"/>
      <c r="B25" s="262"/>
      <c r="C25" s="257">
        <v>4740</v>
      </c>
      <c r="D25" s="264"/>
      <c r="E25" s="264"/>
      <c r="F25" s="264"/>
      <c r="G25" s="264"/>
      <c r="H25" s="264"/>
      <c r="I25" s="264" t="e">
        <f t="shared" si="8"/>
        <v>#DIV/0!</v>
      </c>
      <c r="J25" s="264">
        <v>800</v>
      </c>
      <c r="K25" s="264">
        <v>517.59</v>
      </c>
      <c r="L25" s="264">
        <f>ROUND((K25/J25)*100,2)</f>
        <v>64.7</v>
      </c>
      <c r="M25" s="267">
        <v>800</v>
      </c>
      <c r="N25" s="267">
        <v>517.59</v>
      </c>
      <c r="O25" s="264">
        <f t="shared" si="6"/>
        <v>64.7</v>
      </c>
      <c r="P25" s="267">
        <v>0</v>
      </c>
      <c r="Q25" s="267"/>
      <c r="R25" s="264"/>
      <c r="S25" s="267">
        <v>800</v>
      </c>
      <c r="T25" s="267">
        <v>517.59</v>
      </c>
      <c r="U25" s="264">
        <f t="shared" si="7"/>
        <v>64.7</v>
      </c>
      <c r="V25" s="267">
        <v>0</v>
      </c>
      <c r="W25" s="267"/>
      <c r="X25" s="264"/>
      <c r="Y25" s="267">
        <v>0</v>
      </c>
      <c r="Z25" s="267"/>
      <c r="AA25" s="264"/>
      <c r="AB25" s="267">
        <v>0</v>
      </c>
      <c r="AC25" s="267"/>
      <c r="AD25" s="264"/>
      <c r="AE25" s="267">
        <v>0</v>
      </c>
      <c r="AF25" s="267"/>
      <c r="AG25" s="264"/>
      <c r="AH25" s="267">
        <v>0</v>
      </c>
      <c r="AI25" s="267"/>
      <c r="AJ25" s="264"/>
      <c r="AK25" s="264">
        <v>0</v>
      </c>
      <c r="AL25" s="264"/>
      <c r="AM25" s="264"/>
      <c r="AN25" s="267">
        <v>0</v>
      </c>
      <c r="AO25" s="267"/>
      <c r="AP25" s="264"/>
      <c r="AQ25" s="267">
        <v>0</v>
      </c>
      <c r="AR25" s="267"/>
      <c r="AS25" s="264"/>
      <c r="AT25" s="267">
        <v>0</v>
      </c>
      <c r="AU25" s="267"/>
      <c r="AV25" s="264"/>
      <c r="AW25" s="43"/>
      <c r="AX25" s="43"/>
      <c r="AY25" s="43"/>
    </row>
    <row r="26" spans="1:51" ht="24.75" customHeight="1" hidden="1">
      <c r="A26" s="261"/>
      <c r="B26" s="262"/>
      <c r="C26" s="257">
        <v>4750</v>
      </c>
      <c r="D26" s="264"/>
      <c r="E26" s="264"/>
      <c r="F26" s="264"/>
      <c r="G26" s="264"/>
      <c r="H26" s="264"/>
      <c r="I26" s="264" t="e">
        <f t="shared" si="8"/>
        <v>#DIV/0!</v>
      </c>
      <c r="J26" s="264">
        <v>400</v>
      </c>
      <c r="K26" s="264">
        <v>400</v>
      </c>
      <c r="L26" s="264">
        <f>ROUND((K26/J26)*100,2)</f>
        <v>100</v>
      </c>
      <c r="M26" s="267">
        <v>400</v>
      </c>
      <c r="N26" s="267">
        <v>400</v>
      </c>
      <c r="O26" s="264">
        <f t="shared" si="6"/>
        <v>100</v>
      </c>
      <c r="P26" s="267">
        <v>0</v>
      </c>
      <c r="Q26" s="268"/>
      <c r="R26" s="264"/>
      <c r="S26" s="267">
        <v>400</v>
      </c>
      <c r="T26" s="264">
        <v>400</v>
      </c>
      <c r="U26" s="264">
        <f t="shared" si="7"/>
        <v>100</v>
      </c>
      <c r="V26" s="267">
        <v>0</v>
      </c>
      <c r="W26" s="268"/>
      <c r="X26" s="264"/>
      <c r="Y26" s="267">
        <v>0</v>
      </c>
      <c r="Z26" s="268"/>
      <c r="AA26" s="264"/>
      <c r="AB26" s="267">
        <v>0</v>
      </c>
      <c r="AC26" s="264"/>
      <c r="AD26" s="264"/>
      <c r="AE26" s="267"/>
      <c r="AF26" s="268"/>
      <c r="AG26" s="264"/>
      <c r="AH26" s="267">
        <v>0</v>
      </c>
      <c r="AI26" s="264"/>
      <c r="AJ26" s="264"/>
      <c r="AK26" s="264">
        <v>0</v>
      </c>
      <c r="AL26" s="264"/>
      <c r="AM26" s="264"/>
      <c r="AN26" s="267">
        <v>0</v>
      </c>
      <c r="AO26" s="264"/>
      <c r="AP26" s="264"/>
      <c r="AQ26" s="267">
        <v>0</v>
      </c>
      <c r="AR26" s="264"/>
      <c r="AS26" s="264"/>
      <c r="AT26" s="267">
        <v>0</v>
      </c>
      <c r="AU26" s="264"/>
      <c r="AV26" s="264"/>
      <c r="AW26" s="44"/>
      <c r="AX26" s="44"/>
      <c r="AY26" s="44"/>
    </row>
    <row r="27" spans="1:51" ht="16.5" customHeight="1">
      <c r="A27" s="261"/>
      <c r="B27" s="262">
        <v>75056</v>
      </c>
      <c r="C27" s="257"/>
      <c r="D27" s="263">
        <v>17362</v>
      </c>
      <c r="E27" s="263">
        <v>17299.79</v>
      </c>
      <c r="F27" s="264">
        <f>ROUND((E27/D27)*100,2)</f>
        <v>99.64</v>
      </c>
      <c r="G27" s="264"/>
      <c r="H27" s="264"/>
      <c r="I27" s="264" t="e">
        <f t="shared" si="8"/>
        <v>#DIV/0!</v>
      </c>
      <c r="J27" s="263">
        <v>17362</v>
      </c>
      <c r="K27" s="263">
        <v>17299.79</v>
      </c>
      <c r="L27" s="264">
        <f>ROUND((K27/J27)*100,2)</f>
        <v>99.64</v>
      </c>
      <c r="M27" s="263">
        <v>7362</v>
      </c>
      <c r="N27" s="263">
        <v>7299.79</v>
      </c>
      <c r="O27" s="264">
        <f>ROUND((N27/M27)*100,2)</f>
        <v>99.15</v>
      </c>
      <c r="P27" s="264">
        <v>6552</v>
      </c>
      <c r="Q27" s="264">
        <v>6489.79</v>
      </c>
      <c r="R27" s="264">
        <f>ROUND((Q27/P27)*100,2)</f>
        <v>99.05</v>
      </c>
      <c r="S27" s="264">
        <v>810</v>
      </c>
      <c r="T27" s="264">
        <v>810</v>
      </c>
      <c r="U27" s="264">
        <f>ROUND((T27/S27)*100,2)</f>
        <v>100</v>
      </c>
      <c r="V27" s="264">
        <v>0</v>
      </c>
      <c r="W27" s="269"/>
      <c r="X27" s="269"/>
      <c r="Y27" s="264">
        <v>10000</v>
      </c>
      <c r="Z27" s="264">
        <v>10000</v>
      </c>
      <c r="AA27" s="264">
        <f>ROUND((Z27/Y27)*100,2)</f>
        <v>100</v>
      </c>
      <c r="AB27" s="264">
        <v>0</v>
      </c>
      <c r="AC27" s="264"/>
      <c r="AD27" s="264"/>
      <c r="AE27" s="264"/>
      <c r="AF27" s="269"/>
      <c r="AG27" s="269"/>
      <c r="AH27" s="264">
        <v>0</v>
      </c>
      <c r="AI27" s="264"/>
      <c r="AJ27" s="264"/>
      <c r="AK27" s="264">
        <v>0</v>
      </c>
      <c r="AL27" s="264"/>
      <c r="AM27" s="264"/>
      <c r="AN27" s="264">
        <v>0</v>
      </c>
      <c r="AO27" s="264"/>
      <c r="AP27" s="264"/>
      <c r="AQ27" s="264">
        <v>0</v>
      </c>
      <c r="AR27" s="264"/>
      <c r="AS27" s="264"/>
      <c r="AT27" s="264">
        <v>0</v>
      </c>
      <c r="AU27" s="264"/>
      <c r="AV27" s="264"/>
      <c r="AW27" s="44"/>
      <c r="AX27" s="44"/>
      <c r="AY27" s="44"/>
    </row>
    <row r="28" spans="1:51" s="64" customFormat="1" ht="15.75" customHeight="1">
      <c r="A28" s="261"/>
      <c r="B28" s="262"/>
      <c r="C28" s="257">
        <v>2010</v>
      </c>
      <c r="D28" s="263">
        <v>17362</v>
      </c>
      <c r="E28" s="263">
        <v>17299.79</v>
      </c>
      <c r="F28" s="264">
        <f>ROUND((E28/D28)*100,2)</f>
        <v>99.64</v>
      </c>
      <c r="G28" s="263"/>
      <c r="H28" s="263"/>
      <c r="I28" s="264" t="e">
        <f t="shared" si="8"/>
        <v>#DIV/0!</v>
      </c>
      <c r="J28" s="263"/>
      <c r="K28" s="263"/>
      <c r="L28" s="264"/>
      <c r="M28" s="265"/>
      <c r="N28" s="266"/>
      <c r="O28" s="266"/>
      <c r="P28" s="265"/>
      <c r="Q28" s="266"/>
      <c r="R28" s="266"/>
      <c r="S28" s="265"/>
      <c r="T28" s="263"/>
      <c r="U28" s="264"/>
      <c r="V28" s="265"/>
      <c r="W28" s="266"/>
      <c r="X28" s="266"/>
      <c r="Y28" s="265"/>
      <c r="Z28" s="266"/>
      <c r="AA28" s="266"/>
      <c r="AB28" s="265"/>
      <c r="AC28" s="263"/>
      <c r="AD28" s="264"/>
      <c r="AE28" s="265"/>
      <c r="AF28" s="266"/>
      <c r="AG28" s="266"/>
      <c r="AH28" s="265"/>
      <c r="AI28" s="263"/>
      <c r="AJ28" s="264"/>
      <c r="AK28" s="263"/>
      <c r="AL28" s="263"/>
      <c r="AM28" s="264"/>
      <c r="AN28" s="265"/>
      <c r="AO28" s="263"/>
      <c r="AP28" s="264"/>
      <c r="AQ28" s="265"/>
      <c r="AR28" s="263"/>
      <c r="AS28" s="264"/>
      <c r="AT28" s="265"/>
      <c r="AU28" s="263"/>
      <c r="AV28" s="264"/>
      <c r="AW28" s="65"/>
      <c r="AX28" s="65"/>
      <c r="AY28" s="65"/>
    </row>
    <row r="29" spans="1:51" ht="15.75" customHeight="1">
      <c r="A29" s="261">
        <v>751</v>
      </c>
      <c r="B29" s="262"/>
      <c r="C29" s="257"/>
      <c r="D29" s="264">
        <v>54511</v>
      </c>
      <c r="E29" s="264">
        <v>53251.2</v>
      </c>
      <c r="F29" s="264">
        <f>ROUND((E29/D29)*100,2)</f>
        <v>97.69</v>
      </c>
      <c r="G29" s="264"/>
      <c r="H29" s="264"/>
      <c r="I29" s="264" t="e">
        <f t="shared" si="8"/>
        <v>#DIV/0!</v>
      </c>
      <c r="J29" s="264">
        <v>54511</v>
      </c>
      <c r="K29" s="264">
        <v>53251.2</v>
      </c>
      <c r="L29" s="264">
        <f>ROUND((K29/J29)*100,2)</f>
        <v>97.69</v>
      </c>
      <c r="M29" s="267">
        <v>22711</v>
      </c>
      <c r="N29" s="267">
        <v>22656.2</v>
      </c>
      <c r="O29" s="264">
        <f t="shared" si="6"/>
        <v>99.76</v>
      </c>
      <c r="P29" s="267">
        <v>10233.27</v>
      </c>
      <c r="Q29" s="267">
        <v>10232.2</v>
      </c>
      <c r="R29" s="264">
        <f>ROUND((Q29/P29)*100,2)</f>
        <v>99.99</v>
      </c>
      <c r="S29" s="267">
        <v>12477.73</v>
      </c>
      <c r="T29" s="264">
        <v>12424</v>
      </c>
      <c r="U29" s="264">
        <f t="shared" si="7"/>
        <v>99.57</v>
      </c>
      <c r="V29" s="267">
        <v>0</v>
      </c>
      <c r="W29" s="267"/>
      <c r="X29" s="264"/>
      <c r="Y29" s="267">
        <v>31800</v>
      </c>
      <c r="Z29" s="267">
        <v>30595</v>
      </c>
      <c r="AA29" s="264">
        <f>ROUND((Z29/Y29)*100,2)</f>
        <v>96.21</v>
      </c>
      <c r="AB29" s="267">
        <v>0</v>
      </c>
      <c r="AC29" s="264"/>
      <c r="AD29" s="264"/>
      <c r="AE29" s="267">
        <v>0</v>
      </c>
      <c r="AF29" s="267"/>
      <c r="AG29" s="264"/>
      <c r="AH29" s="267">
        <v>0</v>
      </c>
      <c r="AI29" s="264"/>
      <c r="AJ29" s="264"/>
      <c r="AK29" s="264">
        <v>0</v>
      </c>
      <c r="AL29" s="264"/>
      <c r="AM29" s="264"/>
      <c r="AN29" s="267">
        <v>0</v>
      </c>
      <c r="AO29" s="264"/>
      <c r="AP29" s="264"/>
      <c r="AQ29" s="267">
        <v>0</v>
      </c>
      <c r="AR29" s="264"/>
      <c r="AS29" s="264"/>
      <c r="AT29" s="267">
        <v>0</v>
      </c>
      <c r="AU29" s="264"/>
      <c r="AV29" s="264"/>
      <c r="AW29" s="44"/>
      <c r="AX29" s="44"/>
      <c r="AY29" s="44"/>
    </row>
    <row r="30" spans="1:51" ht="15.75" customHeight="1">
      <c r="A30" s="261"/>
      <c r="B30" s="262">
        <v>75101</v>
      </c>
      <c r="C30" s="257"/>
      <c r="D30" s="264">
        <v>1077</v>
      </c>
      <c r="E30" s="264">
        <v>1077</v>
      </c>
      <c r="F30" s="264">
        <f>ROUND((E30/D30)*100,2)</f>
        <v>100</v>
      </c>
      <c r="G30" s="264"/>
      <c r="H30" s="264"/>
      <c r="I30" s="264"/>
      <c r="J30" s="264">
        <v>1077</v>
      </c>
      <c r="K30" s="264">
        <v>1077</v>
      </c>
      <c r="L30" s="264">
        <f>ROUND((K30/J30)*100,2)</f>
        <v>100</v>
      </c>
      <c r="M30" s="267">
        <v>1077</v>
      </c>
      <c r="N30" s="267">
        <v>1077</v>
      </c>
      <c r="O30" s="264">
        <f t="shared" si="6"/>
        <v>100</v>
      </c>
      <c r="P30" s="267">
        <v>0</v>
      </c>
      <c r="Q30" s="267"/>
      <c r="R30" s="264"/>
      <c r="S30" s="267">
        <v>1077</v>
      </c>
      <c r="T30" s="264">
        <v>1077</v>
      </c>
      <c r="U30" s="264">
        <f t="shared" si="7"/>
        <v>100</v>
      </c>
      <c r="V30" s="267">
        <v>0</v>
      </c>
      <c r="W30" s="267"/>
      <c r="X30" s="264"/>
      <c r="Y30" s="267">
        <v>0</v>
      </c>
      <c r="Z30" s="267"/>
      <c r="AA30" s="264"/>
      <c r="AB30" s="267">
        <v>0</v>
      </c>
      <c r="AC30" s="264"/>
      <c r="AD30" s="264"/>
      <c r="AE30" s="267">
        <v>0</v>
      </c>
      <c r="AF30" s="267"/>
      <c r="AG30" s="264"/>
      <c r="AH30" s="267">
        <v>0</v>
      </c>
      <c r="AI30" s="264"/>
      <c r="AJ30" s="264"/>
      <c r="AK30" s="264">
        <v>0</v>
      </c>
      <c r="AL30" s="264"/>
      <c r="AM30" s="264"/>
      <c r="AN30" s="267">
        <v>0</v>
      </c>
      <c r="AO30" s="264"/>
      <c r="AP30" s="264"/>
      <c r="AQ30" s="267">
        <v>0</v>
      </c>
      <c r="AR30" s="264"/>
      <c r="AS30" s="264"/>
      <c r="AT30" s="267">
        <v>0</v>
      </c>
      <c r="AU30" s="264"/>
      <c r="AV30" s="264"/>
      <c r="AW30" s="44"/>
      <c r="AX30" s="44"/>
      <c r="AY30" s="44"/>
    </row>
    <row r="31" spans="1:51" ht="15.75" customHeight="1">
      <c r="A31" s="261"/>
      <c r="B31" s="262"/>
      <c r="C31" s="257">
        <v>2010</v>
      </c>
      <c r="D31" s="264">
        <v>1077</v>
      </c>
      <c r="E31" s="264">
        <v>1077</v>
      </c>
      <c r="F31" s="264">
        <f>ROUND((E31/D31)*100,2)</f>
        <v>100</v>
      </c>
      <c r="G31" s="264"/>
      <c r="H31" s="264"/>
      <c r="I31" s="264"/>
      <c r="J31" s="264"/>
      <c r="K31" s="264"/>
      <c r="L31" s="264"/>
      <c r="M31" s="267"/>
      <c r="N31" s="267"/>
      <c r="O31" s="264"/>
      <c r="P31" s="267"/>
      <c r="Q31" s="267"/>
      <c r="R31" s="264"/>
      <c r="S31" s="267"/>
      <c r="T31" s="264"/>
      <c r="U31" s="264"/>
      <c r="V31" s="267"/>
      <c r="W31" s="267"/>
      <c r="X31" s="264"/>
      <c r="Y31" s="267"/>
      <c r="Z31" s="267"/>
      <c r="AA31" s="264"/>
      <c r="AB31" s="267"/>
      <c r="AC31" s="264"/>
      <c r="AD31" s="264"/>
      <c r="AE31" s="267"/>
      <c r="AF31" s="267"/>
      <c r="AG31" s="264"/>
      <c r="AH31" s="267"/>
      <c r="AI31" s="264"/>
      <c r="AJ31" s="264"/>
      <c r="AK31" s="264"/>
      <c r="AL31" s="264"/>
      <c r="AM31" s="264"/>
      <c r="AN31" s="267"/>
      <c r="AO31" s="264"/>
      <c r="AP31" s="264"/>
      <c r="AQ31" s="267"/>
      <c r="AR31" s="264"/>
      <c r="AS31" s="264"/>
      <c r="AT31" s="267"/>
      <c r="AU31" s="264"/>
      <c r="AV31" s="264"/>
      <c r="AW31" s="44"/>
      <c r="AX31" s="44"/>
      <c r="AY31" s="44"/>
    </row>
    <row r="32" spans="1:51" ht="24.75" customHeight="1" hidden="1">
      <c r="A32" s="261"/>
      <c r="B32" s="262"/>
      <c r="C32" s="257">
        <v>4300</v>
      </c>
      <c r="D32" s="264"/>
      <c r="E32" s="264"/>
      <c r="F32" s="264"/>
      <c r="G32" s="264"/>
      <c r="H32" s="264"/>
      <c r="I32" s="264"/>
      <c r="J32" s="264">
        <v>800</v>
      </c>
      <c r="K32" s="264">
        <v>400</v>
      </c>
      <c r="L32" s="264">
        <f>ROUND((K32/J32)*100,2)</f>
        <v>50</v>
      </c>
      <c r="M32" s="267">
        <v>800</v>
      </c>
      <c r="N32" s="267">
        <v>400</v>
      </c>
      <c r="O32" s="264">
        <f>ROUND((N32/M32)*100,2)</f>
        <v>50</v>
      </c>
      <c r="P32" s="267">
        <v>0</v>
      </c>
      <c r="Q32" s="267"/>
      <c r="R32" s="264"/>
      <c r="S32" s="267">
        <v>800</v>
      </c>
      <c r="T32" s="264">
        <v>400</v>
      </c>
      <c r="U32" s="264">
        <f>ROUND((T32/S32)*100,2)</f>
        <v>50</v>
      </c>
      <c r="V32" s="267">
        <v>0</v>
      </c>
      <c r="W32" s="267"/>
      <c r="X32" s="264"/>
      <c r="Y32" s="267">
        <v>0</v>
      </c>
      <c r="Z32" s="267"/>
      <c r="AA32" s="264"/>
      <c r="AB32" s="267">
        <v>0</v>
      </c>
      <c r="AC32" s="264"/>
      <c r="AD32" s="264"/>
      <c r="AE32" s="267">
        <v>0</v>
      </c>
      <c r="AF32" s="267"/>
      <c r="AG32" s="264"/>
      <c r="AH32" s="267">
        <v>0</v>
      </c>
      <c r="AI32" s="264"/>
      <c r="AJ32" s="264"/>
      <c r="AK32" s="264">
        <v>0</v>
      </c>
      <c r="AL32" s="264"/>
      <c r="AM32" s="264"/>
      <c r="AN32" s="267">
        <v>0</v>
      </c>
      <c r="AO32" s="264"/>
      <c r="AP32" s="264"/>
      <c r="AQ32" s="267">
        <v>0</v>
      </c>
      <c r="AR32" s="264"/>
      <c r="AS32" s="264"/>
      <c r="AT32" s="267">
        <v>0</v>
      </c>
      <c r="AU32" s="264"/>
      <c r="AV32" s="264"/>
      <c r="AW32" s="44"/>
      <c r="AX32" s="44"/>
      <c r="AY32" s="44"/>
    </row>
    <row r="33" spans="1:51" ht="24.75" customHeight="1" hidden="1">
      <c r="A33" s="261"/>
      <c r="B33" s="262"/>
      <c r="C33" s="257">
        <v>4370</v>
      </c>
      <c r="D33" s="264"/>
      <c r="E33" s="264"/>
      <c r="F33" s="264"/>
      <c r="G33" s="264"/>
      <c r="H33" s="264"/>
      <c r="I33" s="264"/>
      <c r="J33" s="264">
        <v>277</v>
      </c>
      <c r="K33" s="264">
        <v>140</v>
      </c>
      <c r="L33" s="264">
        <f>ROUND((K33/J33)*100,2)</f>
        <v>50.54</v>
      </c>
      <c r="M33" s="267">
        <v>277</v>
      </c>
      <c r="N33" s="267">
        <v>140</v>
      </c>
      <c r="O33" s="264">
        <f>ROUND((N33/M33)*100,2)</f>
        <v>50.54</v>
      </c>
      <c r="P33" s="267">
        <v>0</v>
      </c>
      <c r="Q33" s="267"/>
      <c r="R33" s="264"/>
      <c r="S33" s="267">
        <v>277</v>
      </c>
      <c r="T33" s="264">
        <v>140</v>
      </c>
      <c r="U33" s="264">
        <f>ROUND((T33/S33)*100,2)</f>
        <v>50.54</v>
      </c>
      <c r="V33" s="267">
        <v>0</v>
      </c>
      <c r="W33" s="267"/>
      <c r="X33" s="264"/>
      <c r="Y33" s="267">
        <v>0</v>
      </c>
      <c r="Z33" s="267"/>
      <c r="AA33" s="264"/>
      <c r="AB33" s="267">
        <v>0</v>
      </c>
      <c r="AC33" s="264"/>
      <c r="AD33" s="264"/>
      <c r="AE33" s="267">
        <v>0</v>
      </c>
      <c r="AF33" s="267"/>
      <c r="AG33" s="264"/>
      <c r="AH33" s="267">
        <v>0</v>
      </c>
      <c r="AI33" s="264"/>
      <c r="AJ33" s="264"/>
      <c r="AK33" s="264">
        <v>0</v>
      </c>
      <c r="AL33" s="264"/>
      <c r="AM33" s="264"/>
      <c r="AN33" s="267">
        <v>0</v>
      </c>
      <c r="AO33" s="264"/>
      <c r="AP33" s="264"/>
      <c r="AQ33" s="267">
        <v>0</v>
      </c>
      <c r="AR33" s="264"/>
      <c r="AS33" s="264"/>
      <c r="AT33" s="267">
        <v>0</v>
      </c>
      <c r="AU33" s="264"/>
      <c r="AV33" s="264"/>
      <c r="AW33" s="44"/>
      <c r="AX33" s="44"/>
      <c r="AY33" s="44"/>
    </row>
    <row r="34" spans="1:51" ht="13.5" customHeight="1">
      <c r="A34" s="261"/>
      <c r="B34" s="262">
        <v>75107</v>
      </c>
      <c r="C34" s="257"/>
      <c r="D34" s="264">
        <v>21255</v>
      </c>
      <c r="E34" s="264">
        <v>21109.36</v>
      </c>
      <c r="F34" s="264">
        <f>ROUND((E34/D34)*100,2)</f>
        <v>99.31</v>
      </c>
      <c r="G34" s="264"/>
      <c r="H34" s="264"/>
      <c r="I34" s="264"/>
      <c r="J34" s="264">
        <v>21255</v>
      </c>
      <c r="K34" s="264">
        <v>21109.36</v>
      </c>
      <c r="L34" s="264">
        <f>ROUND((K34/J34)*100,2)</f>
        <v>99.31</v>
      </c>
      <c r="M34" s="267">
        <v>8655</v>
      </c>
      <c r="N34" s="267">
        <v>8644.36</v>
      </c>
      <c r="O34" s="264">
        <f>ROUND((N34/M34)*100,2)</f>
        <v>99.88</v>
      </c>
      <c r="P34" s="267">
        <v>3410</v>
      </c>
      <c r="Q34" s="267">
        <v>3408.93</v>
      </c>
      <c r="R34" s="264">
        <f>ROUND((Q34/P34)*100,2)</f>
        <v>99.97</v>
      </c>
      <c r="S34" s="267">
        <v>5245</v>
      </c>
      <c r="T34" s="264">
        <v>5235.43</v>
      </c>
      <c r="U34" s="264">
        <f>ROUND((T34/S34)*100,2)</f>
        <v>99.82</v>
      </c>
      <c r="V34" s="267">
        <v>0</v>
      </c>
      <c r="W34" s="267"/>
      <c r="X34" s="264"/>
      <c r="Y34" s="267">
        <v>12600</v>
      </c>
      <c r="Z34" s="267">
        <v>12465</v>
      </c>
      <c r="AA34" s="264">
        <f>ROUND((Z34/Y34)*100,2)</f>
        <v>98.93</v>
      </c>
      <c r="AB34" s="267">
        <v>0</v>
      </c>
      <c r="AC34" s="264"/>
      <c r="AD34" s="264"/>
      <c r="AE34" s="267">
        <v>0</v>
      </c>
      <c r="AF34" s="267"/>
      <c r="AG34" s="264"/>
      <c r="AH34" s="267">
        <v>0</v>
      </c>
      <c r="AI34" s="264"/>
      <c r="AJ34" s="264"/>
      <c r="AK34" s="264">
        <v>0</v>
      </c>
      <c r="AL34" s="264"/>
      <c r="AM34" s="264"/>
      <c r="AN34" s="267">
        <v>0</v>
      </c>
      <c r="AO34" s="264"/>
      <c r="AP34" s="264"/>
      <c r="AQ34" s="267">
        <v>0</v>
      </c>
      <c r="AR34" s="264"/>
      <c r="AS34" s="264"/>
      <c r="AT34" s="267">
        <v>0</v>
      </c>
      <c r="AU34" s="264"/>
      <c r="AV34" s="264"/>
      <c r="AW34" s="44"/>
      <c r="AX34" s="44"/>
      <c r="AY34" s="44"/>
    </row>
    <row r="35" spans="1:51" ht="12" customHeight="1">
      <c r="A35" s="261"/>
      <c r="B35" s="262"/>
      <c r="C35" s="257">
        <v>2010</v>
      </c>
      <c r="D35" s="264">
        <v>21255</v>
      </c>
      <c r="E35" s="264">
        <v>21109.36</v>
      </c>
      <c r="F35" s="264">
        <f>ROUND((E35/D35)*100,2)</f>
        <v>99.31</v>
      </c>
      <c r="G35" s="264"/>
      <c r="H35" s="264"/>
      <c r="I35" s="264"/>
      <c r="J35" s="264"/>
      <c r="K35" s="264"/>
      <c r="L35" s="264"/>
      <c r="M35" s="267"/>
      <c r="N35" s="267"/>
      <c r="O35" s="264"/>
      <c r="P35" s="267"/>
      <c r="Q35" s="267"/>
      <c r="R35" s="264"/>
      <c r="S35" s="267"/>
      <c r="T35" s="264"/>
      <c r="U35" s="264"/>
      <c r="V35" s="267"/>
      <c r="W35" s="267"/>
      <c r="X35" s="264"/>
      <c r="Y35" s="267"/>
      <c r="Z35" s="267"/>
      <c r="AA35" s="264"/>
      <c r="AB35" s="267"/>
      <c r="AC35" s="264"/>
      <c r="AD35" s="264"/>
      <c r="AE35" s="267"/>
      <c r="AF35" s="267"/>
      <c r="AG35" s="264"/>
      <c r="AH35" s="267"/>
      <c r="AI35" s="264"/>
      <c r="AJ35" s="264"/>
      <c r="AK35" s="264"/>
      <c r="AL35" s="264"/>
      <c r="AM35" s="264"/>
      <c r="AN35" s="267"/>
      <c r="AO35" s="264"/>
      <c r="AP35" s="264"/>
      <c r="AQ35" s="267"/>
      <c r="AR35" s="264"/>
      <c r="AS35" s="264"/>
      <c r="AT35" s="267"/>
      <c r="AU35" s="264"/>
      <c r="AV35" s="264"/>
      <c r="AW35" s="44"/>
      <c r="AX35" s="44"/>
      <c r="AY35" s="44"/>
    </row>
    <row r="36" spans="1:51" ht="24.75" customHeight="1" hidden="1">
      <c r="A36" s="261"/>
      <c r="B36" s="262"/>
      <c r="C36" s="257">
        <v>3030</v>
      </c>
      <c r="D36" s="264"/>
      <c r="E36" s="264"/>
      <c r="F36" s="264"/>
      <c r="G36" s="264"/>
      <c r="H36" s="264"/>
      <c r="I36" s="264"/>
      <c r="J36" s="264">
        <v>12600</v>
      </c>
      <c r="K36" s="264">
        <v>6300</v>
      </c>
      <c r="L36" s="264">
        <f>ROUND((K36/J36)*100,2)</f>
        <v>50</v>
      </c>
      <c r="M36" s="267">
        <v>0</v>
      </c>
      <c r="N36" s="267"/>
      <c r="O36" s="264"/>
      <c r="P36" s="267">
        <v>0</v>
      </c>
      <c r="Q36" s="267"/>
      <c r="R36" s="264"/>
      <c r="S36" s="267">
        <v>0</v>
      </c>
      <c r="T36" s="264"/>
      <c r="U36" s="264"/>
      <c r="V36" s="267">
        <v>0</v>
      </c>
      <c r="W36" s="267"/>
      <c r="X36" s="264"/>
      <c r="Y36" s="267">
        <v>12600</v>
      </c>
      <c r="Z36" s="267">
        <v>6300</v>
      </c>
      <c r="AA36" s="264"/>
      <c r="AB36" s="267">
        <v>0</v>
      </c>
      <c r="AC36" s="264"/>
      <c r="AD36" s="264"/>
      <c r="AE36" s="267">
        <v>0</v>
      </c>
      <c r="AF36" s="267"/>
      <c r="AG36" s="264"/>
      <c r="AH36" s="267">
        <v>0</v>
      </c>
      <c r="AI36" s="264"/>
      <c r="AJ36" s="264"/>
      <c r="AK36" s="264">
        <v>0</v>
      </c>
      <c r="AL36" s="264"/>
      <c r="AM36" s="264"/>
      <c r="AN36" s="267">
        <v>0</v>
      </c>
      <c r="AO36" s="264"/>
      <c r="AP36" s="264"/>
      <c r="AQ36" s="267">
        <v>0</v>
      </c>
      <c r="AR36" s="264"/>
      <c r="AS36" s="264"/>
      <c r="AT36" s="267">
        <v>0</v>
      </c>
      <c r="AU36" s="264"/>
      <c r="AV36" s="264"/>
      <c r="AW36" s="44"/>
      <c r="AX36" s="44"/>
      <c r="AY36" s="44"/>
    </row>
    <row r="37" spans="1:51" ht="24.75" customHeight="1" hidden="1">
      <c r="A37" s="261"/>
      <c r="B37" s="262"/>
      <c r="C37" s="257">
        <v>4110</v>
      </c>
      <c r="D37" s="264"/>
      <c r="E37" s="264"/>
      <c r="F37" s="264"/>
      <c r="G37" s="264"/>
      <c r="H37" s="264"/>
      <c r="I37" s="264"/>
      <c r="J37" s="264">
        <v>438</v>
      </c>
      <c r="K37" s="264">
        <v>0</v>
      </c>
      <c r="L37" s="264">
        <f aca="true" t="shared" si="9" ref="L37:L46">ROUND((K37/J37)*100,2)</f>
        <v>0</v>
      </c>
      <c r="M37" s="267">
        <v>438</v>
      </c>
      <c r="N37" s="267">
        <v>0</v>
      </c>
      <c r="O37" s="264">
        <f aca="true" t="shared" si="10" ref="O37:O46">ROUND((N37/M37)*100,2)</f>
        <v>0</v>
      </c>
      <c r="P37" s="267">
        <v>438</v>
      </c>
      <c r="Q37" s="267">
        <v>0</v>
      </c>
      <c r="R37" s="264">
        <f>ROUND((Q37/P37)*100,2)</f>
        <v>0</v>
      </c>
      <c r="S37" s="267"/>
      <c r="T37" s="264"/>
      <c r="U37" s="264"/>
      <c r="V37" s="267">
        <v>0</v>
      </c>
      <c r="W37" s="267"/>
      <c r="X37" s="264"/>
      <c r="Y37" s="267">
        <v>0</v>
      </c>
      <c r="Z37" s="267"/>
      <c r="AA37" s="264"/>
      <c r="AB37" s="267">
        <v>0</v>
      </c>
      <c r="AC37" s="264"/>
      <c r="AD37" s="264"/>
      <c r="AE37" s="267">
        <v>0</v>
      </c>
      <c r="AF37" s="267"/>
      <c r="AG37" s="264"/>
      <c r="AH37" s="267">
        <v>0</v>
      </c>
      <c r="AI37" s="264"/>
      <c r="AJ37" s="264"/>
      <c r="AK37" s="264">
        <v>0</v>
      </c>
      <c r="AL37" s="264"/>
      <c r="AM37" s="264"/>
      <c r="AN37" s="267">
        <v>0</v>
      </c>
      <c r="AO37" s="264"/>
      <c r="AP37" s="264"/>
      <c r="AQ37" s="267">
        <v>0</v>
      </c>
      <c r="AR37" s="264"/>
      <c r="AS37" s="264"/>
      <c r="AT37" s="267">
        <v>0</v>
      </c>
      <c r="AU37" s="264"/>
      <c r="AV37" s="264"/>
      <c r="AW37" s="44"/>
      <c r="AX37" s="44"/>
      <c r="AY37" s="44"/>
    </row>
    <row r="38" spans="1:51" ht="24.75" customHeight="1" hidden="1">
      <c r="A38" s="261"/>
      <c r="B38" s="262"/>
      <c r="C38" s="257">
        <v>4120</v>
      </c>
      <c r="D38" s="264"/>
      <c r="E38" s="264"/>
      <c r="F38" s="264"/>
      <c r="G38" s="264"/>
      <c r="H38" s="264"/>
      <c r="I38" s="264"/>
      <c r="J38" s="264">
        <v>72</v>
      </c>
      <c r="K38" s="264">
        <v>0</v>
      </c>
      <c r="L38" s="264">
        <f t="shared" si="9"/>
        <v>0</v>
      </c>
      <c r="M38" s="267">
        <v>72</v>
      </c>
      <c r="N38" s="267">
        <v>0</v>
      </c>
      <c r="O38" s="264">
        <f t="shared" si="10"/>
        <v>0</v>
      </c>
      <c r="P38" s="267">
        <v>72</v>
      </c>
      <c r="Q38" s="267">
        <v>0</v>
      </c>
      <c r="R38" s="264">
        <f>ROUND((Q38/P38)*100,2)</f>
        <v>0</v>
      </c>
      <c r="S38" s="267"/>
      <c r="T38" s="264"/>
      <c r="U38" s="264"/>
      <c r="V38" s="267">
        <v>0</v>
      </c>
      <c r="W38" s="267"/>
      <c r="X38" s="264"/>
      <c r="Y38" s="267">
        <v>0</v>
      </c>
      <c r="Z38" s="267"/>
      <c r="AA38" s="264"/>
      <c r="AB38" s="267">
        <v>0</v>
      </c>
      <c r="AC38" s="264"/>
      <c r="AD38" s="264"/>
      <c r="AE38" s="267">
        <v>0</v>
      </c>
      <c r="AF38" s="267"/>
      <c r="AG38" s="264"/>
      <c r="AH38" s="267">
        <v>0</v>
      </c>
      <c r="AI38" s="264"/>
      <c r="AJ38" s="264"/>
      <c r="AK38" s="264">
        <v>0</v>
      </c>
      <c r="AL38" s="264"/>
      <c r="AM38" s="264"/>
      <c r="AN38" s="267">
        <v>0</v>
      </c>
      <c r="AO38" s="264"/>
      <c r="AP38" s="264"/>
      <c r="AQ38" s="267">
        <v>0</v>
      </c>
      <c r="AR38" s="264"/>
      <c r="AS38" s="264"/>
      <c r="AT38" s="267">
        <v>0</v>
      </c>
      <c r="AU38" s="264"/>
      <c r="AV38" s="264"/>
      <c r="AW38" s="44"/>
      <c r="AX38" s="44"/>
      <c r="AY38" s="44"/>
    </row>
    <row r="39" spans="1:51" ht="24.75" customHeight="1" hidden="1">
      <c r="A39" s="261"/>
      <c r="B39" s="262"/>
      <c r="C39" s="257">
        <v>4170</v>
      </c>
      <c r="D39" s="264"/>
      <c r="E39" s="264"/>
      <c r="F39" s="264"/>
      <c r="G39" s="264"/>
      <c r="H39" s="264"/>
      <c r="I39" s="264"/>
      <c r="J39" s="264">
        <v>2900</v>
      </c>
      <c r="K39" s="264">
        <v>1327.64</v>
      </c>
      <c r="L39" s="264">
        <f t="shared" si="9"/>
        <v>45.78</v>
      </c>
      <c r="M39" s="267">
        <v>2900</v>
      </c>
      <c r="N39" s="267">
        <v>1327.64</v>
      </c>
      <c r="O39" s="264">
        <f t="shared" si="10"/>
        <v>45.78</v>
      </c>
      <c r="P39" s="267">
        <v>2900</v>
      </c>
      <c r="Q39" s="267">
        <v>1327.64</v>
      </c>
      <c r="R39" s="264">
        <f>ROUND((Q39/P39)*100,2)</f>
        <v>45.78</v>
      </c>
      <c r="S39" s="267"/>
      <c r="T39" s="264"/>
      <c r="U39" s="264"/>
      <c r="V39" s="267">
        <v>0</v>
      </c>
      <c r="W39" s="267"/>
      <c r="X39" s="264"/>
      <c r="Y39" s="267">
        <v>0</v>
      </c>
      <c r="Z39" s="267"/>
      <c r="AA39" s="264"/>
      <c r="AB39" s="267">
        <v>0</v>
      </c>
      <c r="AC39" s="264"/>
      <c r="AD39" s="264"/>
      <c r="AE39" s="267">
        <v>0</v>
      </c>
      <c r="AF39" s="267"/>
      <c r="AG39" s="264"/>
      <c r="AH39" s="267">
        <v>0</v>
      </c>
      <c r="AI39" s="264"/>
      <c r="AJ39" s="264"/>
      <c r="AK39" s="264">
        <v>0</v>
      </c>
      <c r="AL39" s="264"/>
      <c r="AM39" s="264"/>
      <c r="AN39" s="267">
        <v>0</v>
      </c>
      <c r="AO39" s="264"/>
      <c r="AP39" s="264"/>
      <c r="AQ39" s="267">
        <v>0</v>
      </c>
      <c r="AR39" s="264"/>
      <c r="AS39" s="264"/>
      <c r="AT39" s="267">
        <v>0</v>
      </c>
      <c r="AU39" s="264"/>
      <c r="AV39" s="264"/>
      <c r="AW39" s="44"/>
      <c r="AX39" s="44"/>
      <c r="AY39" s="44"/>
    </row>
    <row r="40" spans="1:51" ht="24.75" customHeight="1" hidden="1">
      <c r="A40" s="261"/>
      <c r="B40" s="262"/>
      <c r="C40" s="257">
        <v>4210</v>
      </c>
      <c r="D40" s="264"/>
      <c r="E40" s="264"/>
      <c r="F40" s="264"/>
      <c r="G40" s="264"/>
      <c r="H40" s="264"/>
      <c r="I40" s="264"/>
      <c r="J40" s="264">
        <v>3200</v>
      </c>
      <c r="K40" s="264">
        <v>1010.25</v>
      </c>
      <c r="L40" s="264">
        <f t="shared" si="9"/>
        <v>31.57</v>
      </c>
      <c r="M40" s="267">
        <v>3200</v>
      </c>
      <c r="N40" s="267">
        <v>1010.25</v>
      </c>
      <c r="O40" s="264">
        <f t="shared" si="10"/>
        <v>31.57</v>
      </c>
      <c r="P40" s="267"/>
      <c r="Q40" s="267"/>
      <c r="R40" s="264"/>
      <c r="S40" s="267">
        <v>3200</v>
      </c>
      <c r="T40" s="264">
        <v>1010.25</v>
      </c>
      <c r="U40" s="264">
        <f aca="true" t="shared" si="11" ref="U40:U46">ROUND((T40/S40)*100,2)</f>
        <v>31.57</v>
      </c>
      <c r="V40" s="267"/>
      <c r="W40" s="267"/>
      <c r="X40" s="264"/>
      <c r="Y40" s="267"/>
      <c r="Z40" s="267"/>
      <c r="AA40" s="264"/>
      <c r="AB40" s="267"/>
      <c r="AC40" s="264"/>
      <c r="AD40" s="264"/>
      <c r="AE40" s="267"/>
      <c r="AF40" s="267"/>
      <c r="AG40" s="264"/>
      <c r="AH40" s="267"/>
      <c r="AI40" s="264"/>
      <c r="AJ40" s="264"/>
      <c r="AK40" s="264"/>
      <c r="AL40" s="264"/>
      <c r="AM40" s="264"/>
      <c r="AN40" s="267"/>
      <c r="AO40" s="264"/>
      <c r="AP40" s="264"/>
      <c r="AQ40" s="267"/>
      <c r="AR40" s="264"/>
      <c r="AS40" s="264"/>
      <c r="AT40" s="267"/>
      <c r="AU40" s="264"/>
      <c r="AV40" s="264"/>
      <c r="AW40" s="44"/>
      <c r="AX40" s="44"/>
      <c r="AY40" s="44"/>
    </row>
    <row r="41" spans="1:51" ht="24.75" customHeight="1" hidden="1">
      <c r="A41" s="261"/>
      <c r="B41" s="262"/>
      <c r="C41" s="257">
        <v>4260</v>
      </c>
      <c r="D41" s="264"/>
      <c r="E41" s="264"/>
      <c r="F41" s="264"/>
      <c r="G41" s="264"/>
      <c r="H41" s="264"/>
      <c r="I41" s="264"/>
      <c r="J41" s="264">
        <v>500</v>
      </c>
      <c r="K41" s="264">
        <v>250</v>
      </c>
      <c r="L41" s="264">
        <f t="shared" si="9"/>
        <v>50</v>
      </c>
      <c r="M41" s="267">
        <v>500</v>
      </c>
      <c r="N41" s="267">
        <v>250</v>
      </c>
      <c r="O41" s="264">
        <f t="shared" si="10"/>
        <v>50</v>
      </c>
      <c r="P41" s="267"/>
      <c r="Q41" s="267"/>
      <c r="R41" s="264"/>
      <c r="S41" s="267">
        <v>500</v>
      </c>
      <c r="T41" s="264">
        <v>250</v>
      </c>
      <c r="U41" s="264">
        <f t="shared" si="11"/>
        <v>50</v>
      </c>
      <c r="V41" s="267"/>
      <c r="W41" s="267"/>
      <c r="X41" s="264"/>
      <c r="Y41" s="267"/>
      <c r="Z41" s="267"/>
      <c r="AA41" s="264"/>
      <c r="AB41" s="267"/>
      <c r="AC41" s="264"/>
      <c r="AD41" s="264"/>
      <c r="AE41" s="267"/>
      <c r="AF41" s="267"/>
      <c r="AG41" s="264"/>
      <c r="AH41" s="267"/>
      <c r="AI41" s="264"/>
      <c r="AJ41" s="264"/>
      <c r="AK41" s="264"/>
      <c r="AL41" s="264"/>
      <c r="AM41" s="264"/>
      <c r="AN41" s="267"/>
      <c r="AO41" s="264"/>
      <c r="AP41" s="264"/>
      <c r="AQ41" s="267"/>
      <c r="AR41" s="264"/>
      <c r="AS41" s="264"/>
      <c r="AT41" s="267"/>
      <c r="AU41" s="264"/>
      <c r="AV41" s="264"/>
      <c r="AW41" s="44"/>
      <c r="AX41" s="44"/>
      <c r="AY41" s="44"/>
    </row>
    <row r="42" spans="1:51" ht="24.75" customHeight="1" hidden="1">
      <c r="A42" s="261"/>
      <c r="B42" s="262"/>
      <c r="C42" s="257">
        <v>4370</v>
      </c>
      <c r="D42" s="264"/>
      <c r="E42" s="264"/>
      <c r="F42" s="264"/>
      <c r="G42" s="264"/>
      <c r="H42" s="264"/>
      <c r="I42" s="264"/>
      <c r="J42" s="264">
        <v>300</v>
      </c>
      <c r="K42" s="264">
        <v>150</v>
      </c>
      <c r="L42" s="264">
        <f t="shared" si="9"/>
        <v>50</v>
      </c>
      <c r="M42" s="267">
        <v>300</v>
      </c>
      <c r="N42" s="267">
        <v>150</v>
      </c>
      <c r="O42" s="264">
        <f t="shared" si="10"/>
        <v>50</v>
      </c>
      <c r="P42" s="267"/>
      <c r="Q42" s="267"/>
      <c r="R42" s="264"/>
      <c r="S42" s="267">
        <v>300</v>
      </c>
      <c r="T42" s="264">
        <v>150</v>
      </c>
      <c r="U42" s="264">
        <f t="shared" si="11"/>
        <v>50</v>
      </c>
      <c r="V42" s="267"/>
      <c r="W42" s="267"/>
      <c r="X42" s="264"/>
      <c r="Y42" s="267"/>
      <c r="Z42" s="267"/>
      <c r="AA42" s="264"/>
      <c r="AB42" s="267"/>
      <c r="AC42" s="264"/>
      <c r="AD42" s="264"/>
      <c r="AE42" s="267"/>
      <c r="AF42" s="267"/>
      <c r="AG42" s="264"/>
      <c r="AH42" s="267"/>
      <c r="AI42" s="264"/>
      <c r="AJ42" s="264"/>
      <c r="AK42" s="264"/>
      <c r="AL42" s="264"/>
      <c r="AM42" s="264"/>
      <c r="AN42" s="267"/>
      <c r="AO42" s="264"/>
      <c r="AP42" s="264"/>
      <c r="AQ42" s="267"/>
      <c r="AR42" s="264"/>
      <c r="AS42" s="264"/>
      <c r="AT42" s="267"/>
      <c r="AU42" s="264"/>
      <c r="AV42" s="264"/>
      <c r="AW42" s="44"/>
      <c r="AX42" s="44"/>
      <c r="AY42" s="44"/>
    </row>
    <row r="43" spans="1:51" ht="24.75" customHeight="1" hidden="1">
      <c r="A43" s="261"/>
      <c r="B43" s="262"/>
      <c r="C43" s="257">
        <v>4410</v>
      </c>
      <c r="D43" s="264"/>
      <c r="E43" s="264"/>
      <c r="F43" s="264"/>
      <c r="G43" s="264"/>
      <c r="H43" s="264"/>
      <c r="I43" s="264"/>
      <c r="J43" s="264">
        <v>440</v>
      </c>
      <c r="K43" s="264">
        <v>256.59</v>
      </c>
      <c r="L43" s="264">
        <f t="shared" si="9"/>
        <v>58.32</v>
      </c>
      <c r="M43" s="267">
        <v>440</v>
      </c>
      <c r="N43" s="267">
        <v>256.59</v>
      </c>
      <c r="O43" s="264">
        <f t="shared" si="10"/>
        <v>58.32</v>
      </c>
      <c r="P43" s="267"/>
      <c r="Q43" s="267"/>
      <c r="R43" s="264"/>
      <c r="S43" s="267">
        <v>440</v>
      </c>
      <c r="T43" s="264">
        <v>256.59</v>
      </c>
      <c r="U43" s="264">
        <f t="shared" si="11"/>
        <v>58.32</v>
      </c>
      <c r="V43" s="267"/>
      <c r="W43" s="267"/>
      <c r="X43" s="264"/>
      <c r="Y43" s="267"/>
      <c r="Z43" s="267"/>
      <c r="AA43" s="264"/>
      <c r="AB43" s="267"/>
      <c r="AC43" s="264"/>
      <c r="AD43" s="264"/>
      <c r="AE43" s="267"/>
      <c r="AF43" s="267"/>
      <c r="AG43" s="264"/>
      <c r="AH43" s="267"/>
      <c r="AI43" s="264"/>
      <c r="AJ43" s="264"/>
      <c r="AK43" s="264"/>
      <c r="AL43" s="264"/>
      <c r="AM43" s="264"/>
      <c r="AN43" s="267"/>
      <c r="AO43" s="264"/>
      <c r="AP43" s="264"/>
      <c r="AQ43" s="267"/>
      <c r="AR43" s="264"/>
      <c r="AS43" s="264"/>
      <c r="AT43" s="267"/>
      <c r="AU43" s="264"/>
      <c r="AV43" s="264"/>
      <c r="AW43" s="44"/>
      <c r="AX43" s="44"/>
      <c r="AY43" s="44"/>
    </row>
    <row r="44" spans="1:51" ht="24.75" customHeight="1" hidden="1">
      <c r="A44" s="261"/>
      <c r="B44" s="262"/>
      <c r="C44" s="257">
        <v>4740</v>
      </c>
      <c r="D44" s="264"/>
      <c r="E44" s="264"/>
      <c r="F44" s="264"/>
      <c r="G44" s="264"/>
      <c r="H44" s="264"/>
      <c r="I44" s="264"/>
      <c r="J44" s="264">
        <v>300</v>
      </c>
      <c r="K44" s="264">
        <v>113.66</v>
      </c>
      <c r="L44" s="264">
        <f t="shared" si="9"/>
        <v>37.89</v>
      </c>
      <c r="M44" s="267">
        <v>300</v>
      </c>
      <c r="N44" s="267">
        <v>113.66</v>
      </c>
      <c r="O44" s="264">
        <f t="shared" si="10"/>
        <v>37.89</v>
      </c>
      <c r="P44" s="267"/>
      <c r="Q44" s="267"/>
      <c r="R44" s="264"/>
      <c r="S44" s="267">
        <v>300</v>
      </c>
      <c r="T44" s="264">
        <v>113.66</v>
      </c>
      <c r="U44" s="264">
        <f t="shared" si="11"/>
        <v>37.89</v>
      </c>
      <c r="V44" s="267"/>
      <c r="W44" s="267"/>
      <c r="X44" s="264"/>
      <c r="Y44" s="267"/>
      <c r="Z44" s="267"/>
      <c r="AA44" s="264"/>
      <c r="AB44" s="267"/>
      <c r="AC44" s="264"/>
      <c r="AD44" s="264"/>
      <c r="AE44" s="267"/>
      <c r="AF44" s="267"/>
      <c r="AG44" s="264"/>
      <c r="AH44" s="267"/>
      <c r="AI44" s="264"/>
      <c r="AJ44" s="264"/>
      <c r="AK44" s="264"/>
      <c r="AL44" s="264"/>
      <c r="AM44" s="264"/>
      <c r="AN44" s="267"/>
      <c r="AO44" s="264"/>
      <c r="AP44" s="264"/>
      <c r="AQ44" s="267"/>
      <c r="AR44" s="264"/>
      <c r="AS44" s="264"/>
      <c r="AT44" s="267"/>
      <c r="AU44" s="264"/>
      <c r="AV44" s="264"/>
      <c r="AW44" s="44"/>
      <c r="AX44" s="44"/>
      <c r="AY44" s="44"/>
    </row>
    <row r="45" spans="1:51" ht="24.75" customHeight="1" hidden="1">
      <c r="A45" s="261"/>
      <c r="B45" s="262"/>
      <c r="C45" s="257">
        <v>4750</v>
      </c>
      <c r="D45" s="264"/>
      <c r="E45" s="264"/>
      <c r="F45" s="264"/>
      <c r="G45" s="264"/>
      <c r="H45" s="264"/>
      <c r="I45" s="264"/>
      <c r="J45" s="264">
        <v>505</v>
      </c>
      <c r="K45" s="264">
        <v>440.76</v>
      </c>
      <c r="L45" s="264">
        <f t="shared" si="9"/>
        <v>87.28</v>
      </c>
      <c r="M45" s="267">
        <v>505</v>
      </c>
      <c r="N45" s="267">
        <v>440.76</v>
      </c>
      <c r="O45" s="264">
        <f t="shared" si="10"/>
        <v>87.28</v>
      </c>
      <c r="P45" s="267"/>
      <c r="Q45" s="267"/>
      <c r="R45" s="264"/>
      <c r="S45" s="267">
        <v>505</v>
      </c>
      <c r="T45" s="264">
        <v>440.76</v>
      </c>
      <c r="U45" s="264">
        <f t="shared" si="11"/>
        <v>87.28</v>
      </c>
      <c r="V45" s="267">
        <v>0</v>
      </c>
      <c r="W45" s="267"/>
      <c r="X45" s="264"/>
      <c r="Y45" s="267">
        <v>0</v>
      </c>
      <c r="Z45" s="267"/>
      <c r="AA45" s="264"/>
      <c r="AB45" s="267">
        <v>0</v>
      </c>
      <c r="AC45" s="264"/>
      <c r="AD45" s="264"/>
      <c r="AE45" s="267">
        <v>0</v>
      </c>
      <c r="AF45" s="267"/>
      <c r="AG45" s="264"/>
      <c r="AH45" s="267">
        <v>0</v>
      </c>
      <c r="AI45" s="264"/>
      <c r="AJ45" s="264"/>
      <c r="AK45" s="264">
        <v>0</v>
      </c>
      <c r="AL45" s="264"/>
      <c r="AM45" s="264"/>
      <c r="AN45" s="267">
        <v>0</v>
      </c>
      <c r="AO45" s="264"/>
      <c r="AP45" s="264"/>
      <c r="AQ45" s="267">
        <v>0</v>
      </c>
      <c r="AR45" s="264"/>
      <c r="AS45" s="264"/>
      <c r="AT45" s="267">
        <v>0</v>
      </c>
      <c r="AU45" s="264"/>
      <c r="AV45" s="264"/>
      <c r="AW45" s="44"/>
      <c r="AX45" s="44"/>
      <c r="AY45" s="44"/>
    </row>
    <row r="46" spans="1:51" ht="13.5" customHeight="1">
      <c r="A46" s="261"/>
      <c r="B46" s="262">
        <v>75109</v>
      </c>
      <c r="C46" s="257"/>
      <c r="D46" s="264">
        <v>32179</v>
      </c>
      <c r="E46" s="264">
        <v>31064.84</v>
      </c>
      <c r="F46" s="264">
        <f>ROUND((E46/D46)*100,2)</f>
        <v>96.54</v>
      </c>
      <c r="G46" s="264"/>
      <c r="H46" s="264"/>
      <c r="I46" s="264"/>
      <c r="J46" s="264">
        <v>32179</v>
      </c>
      <c r="K46" s="264">
        <v>31064.84</v>
      </c>
      <c r="L46" s="264">
        <f t="shared" si="9"/>
        <v>96.54</v>
      </c>
      <c r="M46" s="267">
        <v>12979</v>
      </c>
      <c r="N46" s="267">
        <v>12934.84</v>
      </c>
      <c r="O46" s="264">
        <f t="shared" si="10"/>
        <v>99.66</v>
      </c>
      <c r="P46" s="267">
        <v>6823.27</v>
      </c>
      <c r="Q46" s="267">
        <v>6823.27</v>
      </c>
      <c r="R46" s="264">
        <f>ROUND((Q46/P46)*100,2)</f>
        <v>100</v>
      </c>
      <c r="S46" s="267">
        <v>6155.73</v>
      </c>
      <c r="T46" s="264">
        <v>6111.57</v>
      </c>
      <c r="U46" s="264">
        <f t="shared" si="11"/>
        <v>99.28</v>
      </c>
      <c r="V46" s="267">
        <v>0</v>
      </c>
      <c r="W46" s="267"/>
      <c r="X46" s="264"/>
      <c r="Y46" s="267">
        <v>19200</v>
      </c>
      <c r="Z46" s="267">
        <v>18130</v>
      </c>
      <c r="AA46" s="264">
        <f>ROUND((Z46/Y46)*100,2)</f>
        <v>94.43</v>
      </c>
      <c r="AB46" s="267">
        <v>0</v>
      </c>
      <c r="AC46" s="264"/>
      <c r="AD46" s="264"/>
      <c r="AE46" s="267">
        <v>0</v>
      </c>
      <c r="AF46" s="267"/>
      <c r="AG46" s="264"/>
      <c r="AH46" s="267">
        <v>0</v>
      </c>
      <c r="AI46" s="264"/>
      <c r="AJ46" s="264"/>
      <c r="AK46" s="264">
        <v>0</v>
      </c>
      <c r="AL46" s="264"/>
      <c r="AM46" s="264"/>
      <c r="AN46" s="267">
        <v>0</v>
      </c>
      <c r="AO46" s="264"/>
      <c r="AP46" s="264"/>
      <c r="AQ46" s="267">
        <v>0</v>
      </c>
      <c r="AR46" s="264"/>
      <c r="AS46" s="264"/>
      <c r="AT46" s="267">
        <v>0</v>
      </c>
      <c r="AU46" s="264"/>
      <c r="AV46" s="264"/>
      <c r="AW46" s="44"/>
      <c r="AX46" s="44"/>
      <c r="AY46" s="44"/>
    </row>
    <row r="47" spans="1:51" ht="15" customHeight="1">
      <c r="A47" s="261"/>
      <c r="B47" s="262"/>
      <c r="C47" s="257">
        <v>2010</v>
      </c>
      <c r="D47" s="264">
        <v>32179</v>
      </c>
      <c r="E47" s="264">
        <v>31064.84</v>
      </c>
      <c r="F47" s="264">
        <f>ROUND((E47/D47)*100,2)</f>
        <v>96.54</v>
      </c>
      <c r="G47" s="264"/>
      <c r="H47" s="264"/>
      <c r="I47" s="264"/>
      <c r="J47" s="264"/>
      <c r="K47" s="264"/>
      <c r="L47" s="264"/>
      <c r="M47" s="267"/>
      <c r="N47" s="267"/>
      <c r="O47" s="264"/>
      <c r="P47" s="267"/>
      <c r="Q47" s="267"/>
      <c r="R47" s="264"/>
      <c r="S47" s="267"/>
      <c r="T47" s="264"/>
      <c r="U47" s="264"/>
      <c r="V47" s="267"/>
      <c r="W47" s="267"/>
      <c r="X47" s="264"/>
      <c r="Y47" s="267"/>
      <c r="Z47" s="267"/>
      <c r="AA47" s="264"/>
      <c r="AB47" s="267"/>
      <c r="AC47" s="264"/>
      <c r="AD47" s="264"/>
      <c r="AE47" s="267"/>
      <c r="AF47" s="267"/>
      <c r="AG47" s="264"/>
      <c r="AH47" s="267"/>
      <c r="AI47" s="264"/>
      <c r="AJ47" s="264"/>
      <c r="AK47" s="264"/>
      <c r="AL47" s="264"/>
      <c r="AM47" s="264"/>
      <c r="AN47" s="267"/>
      <c r="AO47" s="264"/>
      <c r="AP47" s="264"/>
      <c r="AQ47" s="267"/>
      <c r="AR47" s="264"/>
      <c r="AS47" s="264"/>
      <c r="AT47" s="267"/>
      <c r="AU47" s="264"/>
      <c r="AV47" s="264"/>
      <c r="AW47" s="44"/>
      <c r="AX47" s="44"/>
      <c r="AY47" s="44"/>
    </row>
    <row r="48" spans="1:51" ht="24.75" customHeight="1" hidden="1">
      <c r="A48" s="261"/>
      <c r="B48" s="262"/>
      <c r="C48" s="257">
        <v>3030</v>
      </c>
      <c r="D48" s="264"/>
      <c r="E48" s="264"/>
      <c r="F48" s="264"/>
      <c r="G48" s="264"/>
      <c r="H48" s="264"/>
      <c r="I48" s="264"/>
      <c r="J48" s="264">
        <v>2860</v>
      </c>
      <c r="K48" s="264">
        <v>2190</v>
      </c>
      <c r="L48" s="264">
        <f aca="true" t="shared" si="12" ref="L48:L75">ROUND((K48/J48)*100,2)</f>
        <v>76.57</v>
      </c>
      <c r="M48" s="267">
        <v>0</v>
      </c>
      <c r="N48" s="267"/>
      <c r="O48" s="264"/>
      <c r="P48" s="267">
        <v>0</v>
      </c>
      <c r="Q48" s="267"/>
      <c r="R48" s="264"/>
      <c r="S48" s="267">
        <v>0</v>
      </c>
      <c r="T48" s="264"/>
      <c r="U48" s="264"/>
      <c r="V48" s="267">
        <v>0</v>
      </c>
      <c r="W48" s="267"/>
      <c r="X48" s="264"/>
      <c r="Y48" s="267">
        <v>2860</v>
      </c>
      <c r="Z48" s="267">
        <v>2190</v>
      </c>
      <c r="AA48" s="264">
        <f>ROUND((Z48/Y48)*100,2)</f>
        <v>76.57</v>
      </c>
      <c r="AB48" s="267">
        <v>0</v>
      </c>
      <c r="AC48" s="264"/>
      <c r="AD48" s="264"/>
      <c r="AE48" s="267">
        <v>0</v>
      </c>
      <c r="AF48" s="267"/>
      <c r="AG48" s="264"/>
      <c r="AH48" s="267">
        <v>0</v>
      </c>
      <c r="AI48" s="264"/>
      <c r="AJ48" s="264"/>
      <c r="AK48" s="264">
        <v>0</v>
      </c>
      <c r="AL48" s="264"/>
      <c r="AM48" s="264"/>
      <c r="AN48" s="267">
        <v>0</v>
      </c>
      <c r="AO48" s="264"/>
      <c r="AP48" s="264"/>
      <c r="AQ48" s="267">
        <v>0</v>
      </c>
      <c r="AR48" s="264"/>
      <c r="AS48" s="264"/>
      <c r="AT48" s="267">
        <v>0</v>
      </c>
      <c r="AU48" s="264"/>
      <c r="AV48" s="264"/>
      <c r="AW48" s="44"/>
      <c r="AX48" s="44"/>
      <c r="AY48" s="44"/>
    </row>
    <row r="49" spans="1:51" ht="24.75" customHeight="1" hidden="1">
      <c r="A49" s="261"/>
      <c r="B49" s="262"/>
      <c r="C49" s="257">
        <v>4110</v>
      </c>
      <c r="D49" s="264"/>
      <c r="E49" s="264"/>
      <c r="F49" s="264"/>
      <c r="G49" s="264"/>
      <c r="H49" s="264"/>
      <c r="I49" s="264"/>
      <c r="J49" s="264">
        <v>79.26</v>
      </c>
      <c r="K49" s="264">
        <v>79.26</v>
      </c>
      <c r="L49" s="264">
        <f t="shared" si="12"/>
        <v>100</v>
      </c>
      <c r="M49" s="267">
        <v>79.26</v>
      </c>
      <c r="N49" s="267">
        <v>79.26</v>
      </c>
      <c r="O49" s="264">
        <f aca="true" t="shared" si="13" ref="O49:O58">ROUND((N49/M49)*100,2)</f>
        <v>100</v>
      </c>
      <c r="P49" s="267">
        <v>79.26</v>
      </c>
      <c r="Q49" s="267">
        <v>79.26</v>
      </c>
      <c r="R49" s="264">
        <f>ROUND((Q49/P49)*100,2)</f>
        <v>100</v>
      </c>
      <c r="S49" s="267">
        <v>0</v>
      </c>
      <c r="T49" s="264"/>
      <c r="U49" s="264"/>
      <c r="V49" s="267">
        <v>0</v>
      </c>
      <c r="W49" s="267"/>
      <c r="X49" s="264"/>
      <c r="Y49" s="267">
        <v>0</v>
      </c>
      <c r="Z49" s="267"/>
      <c r="AA49" s="264"/>
      <c r="AB49" s="267">
        <v>0</v>
      </c>
      <c r="AC49" s="264"/>
      <c r="AD49" s="264"/>
      <c r="AE49" s="267">
        <v>0</v>
      </c>
      <c r="AF49" s="267"/>
      <c r="AG49" s="264"/>
      <c r="AH49" s="267">
        <v>0</v>
      </c>
      <c r="AI49" s="264"/>
      <c r="AJ49" s="264"/>
      <c r="AK49" s="264">
        <v>0</v>
      </c>
      <c r="AL49" s="264"/>
      <c r="AM49" s="264"/>
      <c r="AN49" s="267">
        <v>0</v>
      </c>
      <c r="AO49" s="264"/>
      <c r="AP49" s="264"/>
      <c r="AQ49" s="267">
        <v>0</v>
      </c>
      <c r="AR49" s="264"/>
      <c r="AS49" s="264"/>
      <c r="AT49" s="267">
        <v>0</v>
      </c>
      <c r="AU49" s="264"/>
      <c r="AV49" s="264"/>
      <c r="AW49" s="44"/>
      <c r="AX49" s="44"/>
      <c r="AY49" s="44"/>
    </row>
    <row r="50" spans="1:51" ht="24.75" customHeight="1" hidden="1">
      <c r="A50" s="261"/>
      <c r="B50" s="262"/>
      <c r="C50" s="257">
        <v>4120</v>
      </c>
      <c r="D50" s="264"/>
      <c r="E50" s="264"/>
      <c r="F50" s="264"/>
      <c r="G50" s="264"/>
      <c r="H50" s="264"/>
      <c r="I50" s="264"/>
      <c r="J50" s="264">
        <v>12.86</v>
      </c>
      <c r="K50" s="264">
        <v>12.86</v>
      </c>
      <c r="L50" s="264">
        <f t="shared" si="12"/>
        <v>100</v>
      </c>
      <c r="M50" s="267">
        <v>12.86</v>
      </c>
      <c r="N50" s="267">
        <v>12.86</v>
      </c>
      <c r="O50" s="264">
        <f t="shared" si="13"/>
        <v>100</v>
      </c>
      <c r="P50" s="267">
        <v>12.86</v>
      </c>
      <c r="Q50" s="267">
        <v>12.86</v>
      </c>
      <c r="R50" s="264">
        <f>ROUND((Q50/P50)*100,2)</f>
        <v>100</v>
      </c>
      <c r="S50" s="267">
        <v>0</v>
      </c>
      <c r="T50" s="264"/>
      <c r="U50" s="264"/>
      <c r="V50" s="267">
        <v>0</v>
      </c>
      <c r="W50" s="267"/>
      <c r="X50" s="264"/>
      <c r="Y50" s="267">
        <v>0</v>
      </c>
      <c r="Z50" s="267"/>
      <c r="AA50" s="264"/>
      <c r="AB50" s="267">
        <v>0</v>
      </c>
      <c r="AC50" s="264"/>
      <c r="AD50" s="264"/>
      <c r="AE50" s="267">
        <v>0</v>
      </c>
      <c r="AF50" s="267"/>
      <c r="AG50" s="264"/>
      <c r="AH50" s="267">
        <v>0</v>
      </c>
      <c r="AI50" s="264"/>
      <c r="AJ50" s="264"/>
      <c r="AK50" s="264"/>
      <c r="AL50" s="264"/>
      <c r="AM50" s="264"/>
      <c r="AN50" s="267">
        <v>0</v>
      </c>
      <c r="AO50" s="264"/>
      <c r="AP50" s="264"/>
      <c r="AQ50" s="267">
        <v>0</v>
      </c>
      <c r="AR50" s="264"/>
      <c r="AS50" s="264"/>
      <c r="AT50" s="267">
        <v>0</v>
      </c>
      <c r="AU50" s="264"/>
      <c r="AV50" s="264"/>
      <c r="AW50" s="44"/>
      <c r="AX50" s="44"/>
      <c r="AY50" s="44"/>
    </row>
    <row r="51" spans="1:51" ht="24.75" customHeight="1" hidden="1">
      <c r="A51" s="261"/>
      <c r="B51" s="262"/>
      <c r="C51" s="257">
        <v>4170</v>
      </c>
      <c r="D51" s="264"/>
      <c r="E51" s="264"/>
      <c r="F51" s="264"/>
      <c r="G51" s="264"/>
      <c r="H51" s="264"/>
      <c r="I51" s="264"/>
      <c r="J51" s="264">
        <v>525</v>
      </c>
      <c r="K51" s="264">
        <v>525</v>
      </c>
      <c r="L51" s="264">
        <f t="shared" si="12"/>
        <v>100</v>
      </c>
      <c r="M51" s="267">
        <v>525</v>
      </c>
      <c r="N51" s="267">
        <v>525</v>
      </c>
      <c r="O51" s="264">
        <f t="shared" si="13"/>
        <v>100</v>
      </c>
      <c r="P51" s="267">
        <v>525</v>
      </c>
      <c r="Q51" s="267">
        <v>525</v>
      </c>
      <c r="R51" s="264">
        <f>ROUND((Q51/P51)*100,2)</f>
        <v>100</v>
      </c>
      <c r="S51" s="267"/>
      <c r="T51" s="264"/>
      <c r="U51" s="264"/>
      <c r="V51" s="267"/>
      <c r="W51" s="267"/>
      <c r="X51" s="264"/>
      <c r="Y51" s="267"/>
      <c r="Z51" s="267"/>
      <c r="AA51" s="264"/>
      <c r="AB51" s="267"/>
      <c r="AC51" s="264"/>
      <c r="AD51" s="264"/>
      <c r="AE51" s="267"/>
      <c r="AF51" s="267"/>
      <c r="AG51" s="264"/>
      <c r="AH51" s="267"/>
      <c r="AI51" s="264"/>
      <c r="AJ51" s="264"/>
      <c r="AK51" s="264"/>
      <c r="AL51" s="264"/>
      <c r="AM51" s="264"/>
      <c r="AN51" s="267"/>
      <c r="AO51" s="264"/>
      <c r="AP51" s="264"/>
      <c r="AQ51" s="267"/>
      <c r="AR51" s="264"/>
      <c r="AS51" s="264"/>
      <c r="AT51" s="267"/>
      <c r="AU51" s="264"/>
      <c r="AV51" s="264"/>
      <c r="AW51" s="44"/>
      <c r="AX51" s="44"/>
      <c r="AY51" s="44"/>
    </row>
    <row r="52" spans="1:51" ht="24.75" customHeight="1" hidden="1">
      <c r="A52" s="261"/>
      <c r="B52" s="262"/>
      <c r="C52" s="257">
        <v>4210</v>
      </c>
      <c r="D52" s="264"/>
      <c r="E52" s="264"/>
      <c r="F52" s="264"/>
      <c r="G52" s="264"/>
      <c r="H52" s="264"/>
      <c r="I52" s="264"/>
      <c r="J52" s="264">
        <v>275.64</v>
      </c>
      <c r="K52" s="264">
        <v>273.44</v>
      </c>
      <c r="L52" s="264">
        <f t="shared" si="12"/>
        <v>99.2</v>
      </c>
      <c r="M52" s="267">
        <v>275.64</v>
      </c>
      <c r="N52" s="267">
        <v>273.44</v>
      </c>
      <c r="O52" s="264">
        <f t="shared" si="13"/>
        <v>99.2</v>
      </c>
      <c r="P52" s="267">
        <v>0</v>
      </c>
      <c r="Q52" s="267"/>
      <c r="R52" s="264"/>
      <c r="S52" s="267">
        <v>275.64</v>
      </c>
      <c r="T52" s="264">
        <v>273.44</v>
      </c>
      <c r="U52" s="264">
        <f aca="true" t="shared" si="14" ref="U52:U58">ROUND((T52/S52)*100,2)</f>
        <v>99.2</v>
      </c>
      <c r="V52" s="267">
        <v>0</v>
      </c>
      <c r="W52" s="267"/>
      <c r="X52" s="264"/>
      <c r="Y52" s="267">
        <v>0</v>
      </c>
      <c r="Z52" s="267"/>
      <c r="AA52" s="264"/>
      <c r="AB52" s="267">
        <v>0</v>
      </c>
      <c r="AC52" s="264"/>
      <c r="AD52" s="264"/>
      <c r="AE52" s="267">
        <v>0</v>
      </c>
      <c r="AF52" s="267"/>
      <c r="AG52" s="264"/>
      <c r="AH52" s="267">
        <v>0</v>
      </c>
      <c r="AI52" s="264"/>
      <c r="AJ52" s="264"/>
      <c r="AK52" s="264">
        <v>0</v>
      </c>
      <c r="AL52" s="264"/>
      <c r="AM52" s="264"/>
      <c r="AN52" s="267">
        <v>0</v>
      </c>
      <c r="AO52" s="264"/>
      <c r="AP52" s="264"/>
      <c r="AQ52" s="267">
        <v>0</v>
      </c>
      <c r="AR52" s="264"/>
      <c r="AS52" s="264"/>
      <c r="AT52" s="267">
        <v>0</v>
      </c>
      <c r="AU52" s="264"/>
      <c r="AV52" s="264"/>
      <c r="AW52" s="44"/>
      <c r="AX52" s="44"/>
      <c r="AY52" s="44"/>
    </row>
    <row r="53" spans="1:51" ht="24.75" customHeight="1" hidden="1">
      <c r="A53" s="261"/>
      <c r="B53" s="262"/>
      <c r="C53" s="257">
        <v>4300</v>
      </c>
      <c r="D53" s="264"/>
      <c r="E53" s="264"/>
      <c r="F53" s="264"/>
      <c r="G53" s="264"/>
      <c r="H53" s="264"/>
      <c r="I53" s="264"/>
      <c r="J53" s="264">
        <v>53</v>
      </c>
      <c r="K53" s="264">
        <v>51.94</v>
      </c>
      <c r="L53" s="264">
        <f t="shared" si="12"/>
        <v>98</v>
      </c>
      <c r="M53" s="267">
        <v>53</v>
      </c>
      <c r="N53" s="267">
        <v>51.94</v>
      </c>
      <c r="O53" s="264">
        <f t="shared" si="13"/>
        <v>98</v>
      </c>
      <c r="P53" s="267">
        <v>0</v>
      </c>
      <c r="Q53" s="267"/>
      <c r="R53" s="264"/>
      <c r="S53" s="267">
        <v>53</v>
      </c>
      <c r="T53" s="264">
        <v>51.94</v>
      </c>
      <c r="U53" s="264">
        <f t="shared" si="14"/>
        <v>98</v>
      </c>
      <c r="V53" s="267">
        <v>0</v>
      </c>
      <c r="W53" s="267"/>
      <c r="X53" s="264"/>
      <c r="Y53" s="267">
        <v>0</v>
      </c>
      <c r="Z53" s="267"/>
      <c r="AA53" s="264"/>
      <c r="AB53" s="267">
        <v>0</v>
      </c>
      <c r="AC53" s="264"/>
      <c r="AD53" s="264"/>
      <c r="AE53" s="267">
        <v>0</v>
      </c>
      <c r="AF53" s="267"/>
      <c r="AG53" s="264"/>
      <c r="AH53" s="267">
        <v>0</v>
      </c>
      <c r="AI53" s="264"/>
      <c r="AJ53" s="264"/>
      <c r="AK53" s="264">
        <v>0</v>
      </c>
      <c r="AL53" s="264"/>
      <c r="AM53" s="264"/>
      <c r="AN53" s="267">
        <v>0</v>
      </c>
      <c r="AO53" s="264"/>
      <c r="AP53" s="264"/>
      <c r="AQ53" s="267">
        <v>0</v>
      </c>
      <c r="AR53" s="264"/>
      <c r="AS53" s="264"/>
      <c r="AT53" s="267">
        <v>0</v>
      </c>
      <c r="AU53" s="264"/>
      <c r="AV53" s="264"/>
      <c r="AW53" s="44"/>
      <c r="AX53" s="44"/>
      <c r="AY53" s="44"/>
    </row>
    <row r="54" spans="1:51" ht="24.75" customHeight="1" hidden="1">
      <c r="A54" s="261"/>
      <c r="B54" s="262"/>
      <c r="C54" s="257">
        <v>4410</v>
      </c>
      <c r="D54" s="264"/>
      <c r="E54" s="264"/>
      <c r="F54" s="264"/>
      <c r="G54" s="264"/>
      <c r="H54" s="264"/>
      <c r="I54" s="264"/>
      <c r="J54" s="264">
        <v>150.44</v>
      </c>
      <c r="K54" s="264">
        <v>150.44</v>
      </c>
      <c r="L54" s="264">
        <f t="shared" si="12"/>
        <v>100</v>
      </c>
      <c r="M54" s="267">
        <v>150.44</v>
      </c>
      <c r="N54" s="267">
        <v>150.44</v>
      </c>
      <c r="O54" s="264">
        <f t="shared" si="13"/>
        <v>100</v>
      </c>
      <c r="P54" s="267">
        <v>0</v>
      </c>
      <c r="Q54" s="267"/>
      <c r="R54" s="264"/>
      <c r="S54" s="267">
        <v>150.44</v>
      </c>
      <c r="T54" s="264">
        <v>150.44</v>
      </c>
      <c r="U54" s="264">
        <f t="shared" si="14"/>
        <v>100</v>
      </c>
      <c r="V54" s="267">
        <v>0</v>
      </c>
      <c r="W54" s="267"/>
      <c r="X54" s="264"/>
      <c r="Y54" s="267">
        <v>0</v>
      </c>
      <c r="Z54" s="267"/>
      <c r="AA54" s="264"/>
      <c r="AB54" s="267">
        <v>0</v>
      </c>
      <c r="AC54" s="264"/>
      <c r="AD54" s="264"/>
      <c r="AE54" s="267">
        <v>0</v>
      </c>
      <c r="AF54" s="267"/>
      <c r="AG54" s="264"/>
      <c r="AH54" s="267">
        <v>0</v>
      </c>
      <c r="AI54" s="264"/>
      <c r="AJ54" s="264"/>
      <c r="AK54" s="264">
        <v>0</v>
      </c>
      <c r="AL54" s="264"/>
      <c r="AM54" s="264"/>
      <c r="AN54" s="267">
        <v>0</v>
      </c>
      <c r="AO54" s="264"/>
      <c r="AP54" s="264"/>
      <c r="AQ54" s="267">
        <v>0</v>
      </c>
      <c r="AR54" s="264"/>
      <c r="AS54" s="264"/>
      <c r="AT54" s="267">
        <v>0</v>
      </c>
      <c r="AU54" s="264"/>
      <c r="AV54" s="264"/>
      <c r="AW54" s="44"/>
      <c r="AX54" s="44"/>
      <c r="AY54" s="44"/>
    </row>
    <row r="55" spans="1:51" ht="24.75" customHeight="1" hidden="1">
      <c r="A55" s="261"/>
      <c r="B55" s="262"/>
      <c r="C55" s="257">
        <v>4740</v>
      </c>
      <c r="D55" s="264"/>
      <c r="E55" s="264"/>
      <c r="F55" s="264"/>
      <c r="G55" s="264"/>
      <c r="H55" s="264"/>
      <c r="I55" s="264"/>
      <c r="J55" s="264">
        <v>130.5</v>
      </c>
      <c r="K55" s="264">
        <v>130.5</v>
      </c>
      <c r="L55" s="264">
        <f t="shared" si="12"/>
        <v>100</v>
      </c>
      <c r="M55" s="267">
        <v>130.5</v>
      </c>
      <c r="N55" s="267">
        <v>130.5</v>
      </c>
      <c r="O55" s="264">
        <f t="shared" si="13"/>
        <v>100</v>
      </c>
      <c r="P55" s="267"/>
      <c r="Q55" s="267"/>
      <c r="R55" s="264"/>
      <c r="S55" s="267">
        <v>130.5</v>
      </c>
      <c r="T55" s="264">
        <v>130.5</v>
      </c>
      <c r="U55" s="264">
        <f t="shared" si="14"/>
        <v>100</v>
      </c>
      <c r="V55" s="267"/>
      <c r="W55" s="267"/>
      <c r="X55" s="264"/>
      <c r="Y55" s="267"/>
      <c r="Z55" s="267"/>
      <c r="AA55" s="264"/>
      <c r="AB55" s="267"/>
      <c r="AC55" s="264"/>
      <c r="AD55" s="264"/>
      <c r="AE55" s="267"/>
      <c r="AF55" s="267"/>
      <c r="AG55" s="264"/>
      <c r="AH55" s="267"/>
      <c r="AI55" s="264"/>
      <c r="AJ55" s="264"/>
      <c r="AK55" s="264"/>
      <c r="AL55" s="264"/>
      <c r="AM55" s="264"/>
      <c r="AN55" s="267"/>
      <c r="AO55" s="264"/>
      <c r="AP55" s="264"/>
      <c r="AQ55" s="267"/>
      <c r="AR55" s="264"/>
      <c r="AS55" s="264"/>
      <c r="AT55" s="267"/>
      <c r="AU55" s="264"/>
      <c r="AV55" s="264"/>
      <c r="AW55" s="44"/>
      <c r="AX55" s="44"/>
      <c r="AY55" s="44"/>
    </row>
    <row r="56" spans="1:51" ht="24.75" customHeight="1" hidden="1">
      <c r="A56" s="261"/>
      <c r="B56" s="262"/>
      <c r="C56" s="257">
        <v>4750</v>
      </c>
      <c r="D56" s="264"/>
      <c r="E56" s="264"/>
      <c r="F56" s="264"/>
      <c r="G56" s="264"/>
      <c r="H56" s="264"/>
      <c r="I56" s="264"/>
      <c r="J56" s="264">
        <v>89.3</v>
      </c>
      <c r="K56" s="264">
        <v>89.3</v>
      </c>
      <c r="L56" s="264">
        <f t="shared" si="12"/>
        <v>100</v>
      </c>
      <c r="M56" s="267">
        <v>89.3</v>
      </c>
      <c r="N56" s="267">
        <v>89.3</v>
      </c>
      <c r="O56" s="264">
        <f t="shared" si="13"/>
        <v>100</v>
      </c>
      <c r="P56" s="267"/>
      <c r="Q56" s="267"/>
      <c r="R56" s="264"/>
      <c r="S56" s="267">
        <v>89.3</v>
      </c>
      <c r="T56" s="264">
        <v>89.3</v>
      </c>
      <c r="U56" s="264">
        <f t="shared" si="14"/>
        <v>100</v>
      </c>
      <c r="V56" s="267"/>
      <c r="W56" s="267"/>
      <c r="X56" s="264"/>
      <c r="Y56" s="267"/>
      <c r="Z56" s="267"/>
      <c r="AA56" s="264"/>
      <c r="AB56" s="267"/>
      <c r="AC56" s="264"/>
      <c r="AD56" s="264"/>
      <c r="AE56" s="267"/>
      <c r="AF56" s="267"/>
      <c r="AG56" s="264"/>
      <c r="AH56" s="267"/>
      <c r="AI56" s="264"/>
      <c r="AJ56" s="264"/>
      <c r="AK56" s="264"/>
      <c r="AL56" s="264"/>
      <c r="AM56" s="264"/>
      <c r="AN56" s="267"/>
      <c r="AO56" s="264"/>
      <c r="AP56" s="264"/>
      <c r="AQ56" s="267"/>
      <c r="AR56" s="264"/>
      <c r="AS56" s="264"/>
      <c r="AT56" s="267"/>
      <c r="AU56" s="264"/>
      <c r="AV56" s="264"/>
      <c r="AW56" s="44"/>
      <c r="AX56" s="44"/>
      <c r="AY56" s="44"/>
    </row>
    <row r="57" spans="1:51" ht="15" customHeight="1">
      <c r="A57" s="261">
        <v>852</v>
      </c>
      <c r="B57" s="262"/>
      <c r="C57" s="257"/>
      <c r="D57" s="264">
        <v>2080848</v>
      </c>
      <c r="E57" s="264">
        <v>2064263.11</v>
      </c>
      <c r="F57" s="264">
        <f>ROUND((E57/D57)*100,2)</f>
        <v>99.2</v>
      </c>
      <c r="G57" s="264"/>
      <c r="H57" s="264"/>
      <c r="I57" s="264"/>
      <c r="J57" s="264">
        <v>2080848</v>
      </c>
      <c r="K57" s="264">
        <v>2064263.11</v>
      </c>
      <c r="L57" s="264">
        <f t="shared" si="12"/>
        <v>99.2</v>
      </c>
      <c r="M57" s="267">
        <v>87498</v>
      </c>
      <c r="N57" s="267">
        <v>87184.04</v>
      </c>
      <c r="O57" s="264">
        <f t="shared" si="13"/>
        <v>99.64</v>
      </c>
      <c r="P57" s="267">
        <v>79262</v>
      </c>
      <c r="Q57" s="267">
        <v>78949.19</v>
      </c>
      <c r="R57" s="264">
        <f>ROUND((Q57/P57)*100,2)</f>
        <v>99.61</v>
      </c>
      <c r="S57" s="267">
        <v>8236</v>
      </c>
      <c r="T57" s="264">
        <v>8234.85</v>
      </c>
      <c r="U57" s="264">
        <f t="shared" si="14"/>
        <v>99.99</v>
      </c>
      <c r="V57" s="267">
        <v>0</v>
      </c>
      <c r="W57" s="267"/>
      <c r="X57" s="264"/>
      <c r="Y57" s="267">
        <v>1993350</v>
      </c>
      <c r="Z57" s="267">
        <v>1977079.07</v>
      </c>
      <c r="AA57" s="264">
        <f>ROUND((Z57/Y57)*100,2)</f>
        <v>99.18</v>
      </c>
      <c r="AB57" s="267">
        <v>0</v>
      </c>
      <c r="AC57" s="264"/>
      <c r="AD57" s="264"/>
      <c r="AE57" s="267">
        <v>0</v>
      </c>
      <c r="AF57" s="267"/>
      <c r="AG57" s="264"/>
      <c r="AH57" s="267">
        <v>0</v>
      </c>
      <c r="AI57" s="264"/>
      <c r="AJ57" s="264"/>
      <c r="AK57" s="264">
        <v>0</v>
      </c>
      <c r="AL57" s="264"/>
      <c r="AM57" s="264"/>
      <c r="AN57" s="267">
        <v>0</v>
      </c>
      <c r="AO57" s="264"/>
      <c r="AP57" s="264"/>
      <c r="AQ57" s="267">
        <v>0</v>
      </c>
      <c r="AR57" s="264"/>
      <c r="AS57" s="264"/>
      <c r="AT57" s="267">
        <v>0</v>
      </c>
      <c r="AU57" s="264"/>
      <c r="AV57" s="264"/>
      <c r="AW57" s="44"/>
      <c r="AX57" s="44"/>
      <c r="AY57" s="44"/>
    </row>
    <row r="58" spans="1:51" ht="16.5" customHeight="1">
      <c r="A58" s="261"/>
      <c r="B58" s="262">
        <v>85212</v>
      </c>
      <c r="C58" s="257"/>
      <c r="D58" s="264">
        <v>2075091</v>
      </c>
      <c r="E58" s="264">
        <v>2058786.91</v>
      </c>
      <c r="F58" s="264">
        <f>ROUND((E58/D58)*100,2)</f>
        <v>99.21</v>
      </c>
      <c r="G58" s="264"/>
      <c r="H58" s="264"/>
      <c r="I58" s="264"/>
      <c r="J58" s="264">
        <v>2075091</v>
      </c>
      <c r="K58" s="264">
        <v>2058786.91</v>
      </c>
      <c r="L58" s="264">
        <f t="shared" si="12"/>
        <v>99.21</v>
      </c>
      <c r="M58" s="267">
        <v>83754</v>
      </c>
      <c r="N58" s="267">
        <v>83720.84</v>
      </c>
      <c r="O58" s="264">
        <f t="shared" si="13"/>
        <v>99.96</v>
      </c>
      <c r="P58" s="267">
        <v>75518</v>
      </c>
      <c r="Q58" s="267">
        <v>75485.99</v>
      </c>
      <c r="R58" s="264">
        <f>ROUND((Q58/P58)*100,2)</f>
        <v>99.96</v>
      </c>
      <c r="S58" s="267">
        <v>8236</v>
      </c>
      <c r="T58" s="264">
        <v>8234.85</v>
      </c>
      <c r="U58" s="264">
        <f t="shared" si="14"/>
        <v>99.99</v>
      </c>
      <c r="V58" s="267">
        <v>0</v>
      </c>
      <c r="W58" s="267"/>
      <c r="X58" s="264"/>
      <c r="Y58" s="267">
        <v>1991337</v>
      </c>
      <c r="Z58" s="267">
        <v>1975066.07</v>
      </c>
      <c r="AA58" s="264">
        <f>ROUND((Z58/Y58)*100,2)</f>
        <v>99.18</v>
      </c>
      <c r="AB58" s="267">
        <v>0</v>
      </c>
      <c r="AC58" s="264"/>
      <c r="AD58" s="264"/>
      <c r="AE58" s="267">
        <v>0</v>
      </c>
      <c r="AF58" s="267"/>
      <c r="AG58" s="264"/>
      <c r="AH58" s="267">
        <v>0</v>
      </c>
      <c r="AI58" s="264"/>
      <c r="AJ58" s="264"/>
      <c r="AK58" s="264">
        <v>0</v>
      </c>
      <c r="AL58" s="264"/>
      <c r="AM58" s="264"/>
      <c r="AN58" s="267">
        <v>0</v>
      </c>
      <c r="AO58" s="264"/>
      <c r="AP58" s="264"/>
      <c r="AQ58" s="267">
        <v>0</v>
      </c>
      <c r="AR58" s="264"/>
      <c r="AS58" s="264"/>
      <c r="AT58" s="267">
        <v>0</v>
      </c>
      <c r="AU58" s="264"/>
      <c r="AV58" s="264"/>
      <c r="AW58" s="44"/>
      <c r="AX58" s="44"/>
      <c r="AY58" s="44"/>
    </row>
    <row r="59" spans="1:51" ht="17.25" customHeight="1">
      <c r="A59" s="261"/>
      <c r="B59" s="262"/>
      <c r="C59" s="257">
        <v>2010</v>
      </c>
      <c r="D59" s="264">
        <v>2075091</v>
      </c>
      <c r="E59" s="264">
        <v>2058786.91</v>
      </c>
      <c r="F59" s="264">
        <f>ROUND((E59/D59)*100,2)</f>
        <v>99.21</v>
      </c>
      <c r="G59" s="264"/>
      <c r="H59" s="264"/>
      <c r="I59" s="264"/>
      <c r="J59" s="264"/>
      <c r="K59" s="264"/>
      <c r="L59" s="264"/>
      <c r="M59" s="267"/>
      <c r="N59" s="267"/>
      <c r="O59" s="264"/>
      <c r="P59" s="267"/>
      <c r="Q59" s="267"/>
      <c r="R59" s="264"/>
      <c r="S59" s="267"/>
      <c r="T59" s="264"/>
      <c r="U59" s="264"/>
      <c r="V59" s="267"/>
      <c r="W59" s="267"/>
      <c r="X59" s="264"/>
      <c r="Y59" s="267"/>
      <c r="Z59" s="267"/>
      <c r="AA59" s="264"/>
      <c r="AB59" s="267"/>
      <c r="AC59" s="264"/>
      <c r="AD59" s="264"/>
      <c r="AE59" s="267"/>
      <c r="AF59" s="267"/>
      <c r="AG59" s="264"/>
      <c r="AH59" s="267"/>
      <c r="AI59" s="264"/>
      <c r="AJ59" s="264"/>
      <c r="AK59" s="264"/>
      <c r="AL59" s="264"/>
      <c r="AM59" s="264"/>
      <c r="AN59" s="267"/>
      <c r="AO59" s="264"/>
      <c r="AP59" s="264"/>
      <c r="AQ59" s="267"/>
      <c r="AR59" s="264"/>
      <c r="AS59" s="264"/>
      <c r="AT59" s="267"/>
      <c r="AU59" s="264"/>
      <c r="AV59" s="264"/>
      <c r="AW59" s="44"/>
      <c r="AX59" s="44"/>
      <c r="AY59" s="44"/>
    </row>
    <row r="60" spans="1:51" ht="24.75" customHeight="1" hidden="1">
      <c r="A60" s="261"/>
      <c r="B60" s="262"/>
      <c r="C60" s="257">
        <v>3110</v>
      </c>
      <c r="D60" s="264"/>
      <c r="E60" s="264"/>
      <c r="F60" s="264"/>
      <c r="G60" s="264"/>
      <c r="H60" s="264"/>
      <c r="I60" s="264"/>
      <c r="J60" s="264">
        <v>2031120</v>
      </c>
      <c r="K60" s="264">
        <v>978580.2</v>
      </c>
      <c r="L60" s="264">
        <f t="shared" si="12"/>
        <v>48.18</v>
      </c>
      <c r="M60" s="267">
        <v>0</v>
      </c>
      <c r="N60" s="267"/>
      <c r="O60" s="264"/>
      <c r="P60" s="267">
        <v>0</v>
      </c>
      <c r="Q60" s="267"/>
      <c r="R60" s="264"/>
      <c r="S60" s="267">
        <v>0</v>
      </c>
      <c r="T60" s="264"/>
      <c r="U60" s="264"/>
      <c r="V60" s="267">
        <v>0</v>
      </c>
      <c r="W60" s="267"/>
      <c r="X60" s="264"/>
      <c r="Y60" s="267">
        <v>2031120</v>
      </c>
      <c r="Z60" s="267">
        <v>978580.2</v>
      </c>
      <c r="AA60" s="264">
        <f>ROUND((Z60/Y60)*100,2)</f>
        <v>48.18</v>
      </c>
      <c r="AB60" s="267">
        <v>0</v>
      </c>
      <c r="AC60" s="264"/>
      <c r="AD60" s="264"/>
      <c r="AE60" s="267">
        <v>0</v>
      </c>
      <c r="AF60" s="267"/>
      <c r="AG60" s="264"/>
      <c r="AH60" s="267">
        <v>0</v>
      </c>
      <c r="AI60" s="264"/>
      <c r="AJ60" s="264"/>
      <c r="AK60" s="264">
        <v>0</v>
      </c>
      <c r="AL60" s="264"/>
      <c r="AM60" s="264"/>
      <c r="AN60" s="267"/>
      <c r="AO60" s="264"/>
      <c r="AP60" s="264"/>
      <c r="AQ60" s="267">
        <v>0</v>
      </c>
      <c r="AR60" s="264"/>
      <c r="AS60" s="264"/>
      <c r="AT60" s="267">
        <v>0</v>
      </c>
      <c r="AU60" s="264"/>
      <c r="AV60" s="264"/>
      <c r="AW60" s="44"/>
      <c r="AX60" s="44"/>
      <c r="AY60" s="44"/>
    </row>
    <row r="61" spans="1:51" ht="24.75" customHeight="1" hidden="1">
      <c r="A61" s="261"/>
      <c r="B61" s="262"/>
      <c r="C61" s="257">
        <v>4010</v>
      </c>
      <c r="D61" s="264"/>
      <c r="E61" s="264"/>
      <c r="F61" s="264"/>
      <c r="G61" s="264"/>
      <c r="H61" s="264"/>
      <c r="I61" s="264"/>
      <c r="J61" s="264">
        <v>41565</v>
      </c>
      <c r="K61" s="264">
        <v>18629.39</v>
      </c>
      <c r="L61" s="264">
        <f t="shared" si="12"/>
        <v>44.82</v>
      </c>
      <c r="M61" s="267">
        <v>41565</v>
      </c>
      <c r="N61" s="267">
        <v>18629.39</v>
      </c>
      <c r="O61" s="264">
        <f aca="true" t="shared" si="15" ref="O61:O75">ROUND((N61/M61)*100,2)</f>
        <v>44.82</v>
      </c>
      <c r="P61" s="267">
        <v>41565</v>
      </c>
      <c r="Q61" s="267">
        <v>18629.39</v>
      </c>
      <c r="R61" s="264">
        <f>ROUND((Q61/P61)*100,2)</f>
        <v>44.82</v>
      </c>
      <c r="S61" s="267">
        <v>0</v>
      </c>
      <c r="T61" s="264"/>
      <c r="U61" s="264"/>
      <c r="V61" s="267">
        <v>0</v>
      </c>
      <c r="W61" s="267"/>
      <c r="X61" s="264"/>
      <c r="Y61" s="267">
        <v>0</v>
      </c>
      <c r="Z61" s="267"/>
      <c r="AA61" s="264"/>
      <c r="AB61" s="267">
        <v>0</v>
      </c>
      <c r="AC61" s="264"/>
      <c r="AD61" s="264"/>
      <c r="AE61" s="267">
        <v>0</v>
      </c>
      <c r="AF61" s="267"/>
      <c r="AG61" s="264"/>
      <c r="AH61" s="267">
        <v>0</v>
      </c>
      <c r="AI61" s="264"/>
      <c r="AJ61" s="264"/>
      <c r="AK61" s="264">
        <v>0</v>
      </c>
      <c r="AL61" s="264"/>
      <c r="AM61" s="264"/>
      <c r="AN61" s="267">
        <v>0</v>
      </c>
      <c r="AO61" s="264"/>
      <c r="AP61" s="264"/>
      <c r="AQ61" s="267">
        <v>0</v>
      </c>
      <c r="AR61" s="264"/>
      <c r="AS61" s="264"/>
      <c r="AT61" s="267">
        <v>0</v>
      </c>
      <c r="AU61" s="264"/>
      <c r="AV61" s="264"/>
      <c r="AW61" s="44"/>
      <c r="AX61" s="44"/>
      <c r="AY61" s="44"/>
    </row>
    <row r="62" spans="1:51" ht="24.75" customHeight="1" hidden="1">
      <c r="A62" s="261"/>
      <c r="B62" s="262"/>
      <c r="C62" s="257">
        <v>4040</v>
      </c>
      <c r="D62" s="264"/>
      <c r="E62" s="264"/>
      <c r="F62" s="264"/>
      <c r="G62" s="264"/>
      <c r="H62" s="264"/>
      <c r="I62" s="264"/>
      <c r="J62" s="264">
        <v>3093</v>
      </c>
      <c r="K62" s="264">
        <v>3093</v>
      </c>
      <c r="L62" s="264">
        <f t="shared" si="12"/>
        <v>100</v>
      </c>
      <c r="M62" s="267">
        <v>3093</v>
      </c>
      <c r="N62" s="267">
        <v>3093</v>
      </c>
      <c r="O62" s="264">
        <f t="shared" si="15"/>
        <v>100</v>
      </c>
      <c r="P62" s="267">
        <v>3093</v>
      </c>
      <c r="Q62" s="267">
        <v>3093</v>
      </c>
      <c r="R62" s="264">
        <f>ROUND((Q62/P62)*100,2)</f>
        <v>100</v>
      </c>
      <c r="S62" s="267">
        <v>0</v>
      </c>
      <c r="T62" s="264"/>
      <c r="U62" s="264"/>
      <c r="V62" s="267">
        <v>0</v>
      </c>
      <c r="W62" s="267"/>
      <c r="X62" s="264"/>
      <c r="Y62" s="267">
        <v>0</v>
      </c>
      <c r="Z62" s="267"/>
      <c r="AA62" s="264"/>
      <c r="AB62" s="267">
        <v>0</v>
      </c>
      <c r="AC62" s="264"/>
      <c r="AD62" s="264"/>
      <c r="AE62" s="267">
        <v>0</v>
      </c>
      <c r="AF62" s="267"/>
      <c r="AG62" s="264"/>
      <c r="AH62" s="267">
        <v>0</v>
      </c>
      <c r="AI62" s="264"/>
      <c r="AJ62" s="264"/>
      <c r="AK62" s="264">
        <v>0</v>
      </c>
      <c r="AL62" s="264"/>
      <c r="AM62" s="264"/>
      <c r="AN62" s="267">
        <v>0</v>
      </c>
      <c r="AO62" s="264"/>
      <c r="AP62" s="264"/>
      <c r="AQ62" s="267">
        <v>0</v>
      </c>
      <c r="AR62" s="264"/>
      <c r="AS62" s="264"/>
      <c r="AT62" s="267">
        <v>0</v>
      </c>
      <c r="AU62" s="264"/>
      <c r="AV62" s="264"/>
      <c r="AW62" s="44"/>
      <c r="AX62" s="44"/>
      <c r="AY62" s="44"/>
    </row>
    <row r="63" spans="1:51" ht="24.75" customHeight="1" hidden="1">
      <c r="A63" s="261"/>
      <c r="B63" s="262"/>
      <c r="C63" s="257">
        <v>4110</v>
      </c>
      <c r="D63" s="264"/>
      <c r="E63" s="264"/>
      <c r="F63" s="264"/>
      <c r="G63" s="264"/>
      <c r="H63" s="264"/>
      <c r="I63" s="264"/>
      <c r="J63" s="264">
        <v>37281</v>
      </c>
      <c r="K63" s="264">
        <v>16895.3</v>
      </c>
      <c r="L63" s="264">
        <f t="shared" si="12"/>
        <v>45.32</v>
      </c>
      <c r="M63" s="267">
        <v>37281</v>
      </c>
      <c r="N63" s="267">
        <v>16895.3</v>
      </c>
      <c r="O63" s="264">
        <f t="shared" si="15"/>
        <v>45.32</v>
      </c>
      <c r="P63" s="267">
        <v>37281</v>
      </c>
      <c r="Q63" s="267">
        <v>16895.3</v>
      </c>
      <c r="R63" s="264">
        <f>ROUND((Q63/P63)*100,2)</f>
        <v>45.32</v>
      </c>
      <c r="S63" s="267">
        <v>0</v>
      </c>
      <c r="T63" s="264"/>
      <c r="U63" s="264"/>
      <c r="V63" s="267">
        <v>0</v>
      </c>
      <c r="W63" s="267"/>
      <c r="X63" s="264"/>
      <c r="Y63" s="267">
        <v>0</v>
      </c>
      <c r="Z63" s="267"/>
      <c r="AA63" s="264"/>
      <c r="AB63" s="267">
        <v>0</v>
      </c>
      <c r="AC63" s="264"/>
      <c r="AD63" s="264"/>
      <c r="AE63" s="267">
        <v>0</v>
      </c>
      <c r="AF63" s="267"/>
      <c r="AG63" s="264"/>
      <c r="AH63" s="267">
        <v>0</v>
      </c>
      <c r="AI63" s="264"/>
      <c r="AJ63" s="264"/>
      <c r="AK63" s="264">
        <v>0</v>
      </c>
      <c r="AL63" s="264"/>
      <c r="AM63" s="264"/>
      <c r="AN63" s="267">
        <v>0</v>
      </c>
      <c r="AO63" s="264"/>
      <c r="AP63" s="264"/>
      <c r="AQ63" s="267">
        <v>0</v>
      </c>
      <c r="AR63" s="264"/>
      <c r="AS63" s="264"/>
      <c r="AT63" s="267">
        <v>0</v>
      </c>
      <c r="AU63" s="264"/>
      <c r="AV63" s="264"/>
      <c r="AW63" s="44"/>
      <c r="AX63" s="44"/>
      <c r="AY63" s="44"/>
    </row>
    <row r="64" spans="1:51" ht="24.75" customHeight="1" hidden="1">
      <c r="A64" s="261"/>
      <c r="B64" s="262"/>
      <c r="C64" s="257">
        <v>4120</v>
      </c>
      <c r="D64" s="264"/>
      <c r="E64" s="264"/>
      <c r="F64" s="264"/>
      <c r="G64" s="264"/>
      <c r="H64" s="264"/>
      <c r="I64" s="264"/>
      <c r="J64" s="264">
        <v>1097</v>
      </c>
      <c r="K64" s="264">
        <v>521.26</v>
      </c>
      <c r="L64" s="264">
        <f t="shared" si="12"/>
        <v>47.52</v>
      </c>
      <c r="M64" s="267">
        <v>1097</v>
      </c>
      <c r="N64" s="267">
        <v>521.26</v>
      </c>
      <c r="O64" s="264">
        <f t="shared" si="15"/>
        <v>47.52</v>
      </c>
      <c r="P64" s="267">
        <v>1097</v>
      </c>
      <c r="Q64" s="267">
        <v>521.26</v>
      </c>
      <c r="R64" s="264">
        <f>ROUND((Q64/P64)*100,2)</f>
        <v>47.52</v>
      </c>
      <c r="S64" s="267">
        <v>0</v>
      </c>
      <c r="T64" s="264"/>
      <c r="U64" s="264"/>
      <c r="V64" s="267">
        <v>0</v>
      </c>
      <c r="W64" s="267"/>
      <c r="X64" s="264"/>
      <c r="Y64" s="267">
        <v>0</v>
      </c>
      <c r="Z64" s="267"/>
      <c r="AA64" s="264"/>
      <c r="AB64" s="267">
        <v>0</v>
      </c>
      <c r="AC64" s="264"/>
      <c r="AD64" s="264"/>
      <c r="AE64" s="267">
        <v>0</v>
      </c>
      <c r="AF64" s="267"/>
      <c r="AG64" s="264"/>
      <c r="AH64" s="267">
        <v>0</v>
      </c>
      <c r="AI64" s="264"/>
      <c r="AJ64" s="264"/>
      <c r="AK64" s="264">
        <v>0</v>
      </c>
      <c r="AL64" s="264"/>
      <c r="AM64" s="264"/>
      <c r="AN64" s="267">
        <v>0</v>
      </c>
      <c r="AO64" s="264"/>
      <c r="AP64" s="264"/>
      <c r="AQ64" s="267">
        <v>0</v>
      </c>
      <c r="AR64" s="264"/>
      <c r="AS64" s="264"/>
      <c r="AT64" s="267">
        <v>0</v>
      </c>
      <c r="AU64" s="264"/>
      <c r="AV64" s="264"/>
      <c r="AW64" s="44"/>
      <c r="AX64" s="44"/>
      <c r="AY64" s="44"/>
    </row>
    <row r="65" spans="1:51" ht="24.75" customHeight="1" hidden="1">
      <c r="A65" s="261"/>
      <c r="B65" s="262"/>
      <c r="C65" s="257">
        <v>4170</v>
      </c>
      <c r="D65" s="264"/>
      <c r="E65" s="264"/>
      <c r="F65" s="264"/>
      <c r="G65" s="264"/>
      <c r="H65" s="264"/>
      <c r="I65" s="264"/>
      <c r="J65" s="264">
        <v>2880</v>
      </c>
      <c r="K65" s="264">
        <v>1440</v>
      </c>
      <c r="L65" s="264">
        <f t="shared" si="12"/>
        <v>50</v>
      </c>
      <c r="M65" s="267">
        <v>2880</v>
      </c>
      <c r="N65" s="267">
        <v>1440</v>
      </c>
      <c r="O65" s="264">
        <f t="shared" si="15"/>
        <v>50</v>
      </c>
      <c r="P65" s="267">
        <v>2880</v>
      </c>
      <c r="Q65" s="267">
        <v>1440</v>
      </c>
      <c r="R65" s="264">
        <f>ROUND((Q65/P65)*100,2)</f>
        <v>50</v>
      </c>
      <c r="S65" s="267">
        <v>0</v>
      </c>
      <c r="T65" s="264"/>
      <c r="U65" s="264"/>
      <c r="V65" s="267">
        <v>0</v>
      </c>
      <c r="W65" s="267"/>
      <c r="X65" s="264"/>
      <c r="Y65" s="267">
        <v>0</v>
      </c>
      <c r="Z65" s="267"/>
      <c r="AA65" s="264"/>
      <c r="AB65" s="267">
        <v>0</v>
      </c>
      <c r="AC65" s="264"/>
      <c r="AD65" s="264"/>
      <c r="AE65" s="267">
        <v>0</v>
      </c>
      <c r="AF65" s="267"/>
      <c r="AG65" s="264"/>
      <c r="AH65" s="267">
        <v>0</v>
      </c>
      <c r="AI65" s="264"/>
      <c r="AJ65" s="264"/>
      <c r="AK65" s="264">
        <v>0</v>
      </c>
      <c r="AL65" s="264"/>
      <c r="AM65" s="264"/>
      <c r="AN65" s="267">
        <v>0</v>
      </c>
      <c r="AO65" s="264"/>
      <c r="AP65" s="264"/>
      <c r="AQ65" s="267">
        <v>0</v>
      </c>
      <c r="AR65" s="264"/>
      <c r="AS65" s="264"/>
      <c r="AT65" s="267">
        <v>0</v>
      </c>
      <c r="AU65" s="264"/>
      <c r="AV65" s="264"/>
      <c r="AW65" s="44"/>
      <c r="AX65" s="44"/>
      <c r="AY65" s="44"/>
    </row>
    <row r="66" spans="1:51" ht="24.75" customHeight="1" hidden="1">
      <c r="A66" s="261"/>
      <c r="B66" s="262"/>
      <c r="C66" s="257">
        <v>4210</v>
      </c>
      <c r="D66" s="264"/>
      <c r="E66" s="264"/>
      <c r="F66" s="264"/>
      <c r="G66" s="264"/>
      <c r="H66" s="264"/>
      <c r="I66" s="264"/>
      <c r="J66" s="264">
        <v>1900</v>
      </c>
      <c r="K66" s="264">
        <v>286.83</v>
      </c>
      <c r="L66" s="264">
        <f t="shared" si="12"/>
        <v>15.1</v>
      </c>
      <c r="M66" s="267">
        <v>1900</v>
      </c>
      <c r="N66" s="267">
        <v>286.83</v>
      </c>
      <c r="O66" s="264">
        <f t="shared" si="15"/>
        <v>15.1</v>
      </c>
      <c r="P66" s="267">
        <v>0</v>
      </c>
      <c r="Q66" s="267"/>
      <c r="R66" s="264"/>
      <c r="S66" s="267">
        <v>1900</v>
      </c>
      <c r="T66" s="264">
        <v>286.83</v>
      </c>
      <c r="U66" s="264"/>
      <c r="V66" s="267">
        <v>0</v>
      </c>
      <c r="W66" s="267"/>
      <c r="X66" s="264"/>
      <c r="Y66" s="267">
        <v>0</v>
      </c>
      <c r="Z66" s="267"/>
      <c r="AA66" s="264"/>
      <c r="AB66" s="267">
        <v>0</v>
      </c>
      <c r="AC66" s="264"/>
      <c r="AD66" s="264"/>
      <c r="AE66" s="267">
        <v>0</v>
      </c>
      <c r="AF66" s="267"/>
      <c r="AG66" s="264"/>
      <c r="AH66" s="267">
        <v>0</v>
      </c>
      <c r="AI66" s="264"/>
      <c r="AJ66" s="264"/>
      <c r="AK66" s="264"/>
      <c r="AL66" s="264"/>
      <c r="AM66" s="264"/>
      <c r="AN66" s="267">
        <v>0</v>
      </c>
      <c r="AO66" s="264"/>
      <c r="AP66" s="264"/>
      <c r="AQ66" s="267">
        <v>0</v>
      </c>
      <c r="AR66" s="264"/>
      <c r="AS66" s="264"/>
      <c r="AT66" s="267">
        <v>0</v>
      </c>
      <c r="AU66" s="264"/>
      <c r="AV66" s="264"/>
      <c r="AW66" s="44"/>
      <c r="AX66" s="44"/>
      <c r="AY66" s="44"/>
    </row>
    <row r="67" spans="1:51" ht="24.75" customHeight="1" hidden="1">
      <c r="A67" s="261"/>
      <c r="B67" s="262"/>
      <c r="C67" s="257">
        <v>4300</v>
      </c>
      <c r="D67" s="264"/>
      <c r="E67" s="264"/>
      <c r="F67" s="264"/>
      <c r="G67" s="264"/>
      <c r="H67" s="264"/>
      <c r="I67" s="264"/>
      <c r="J67" s="264">
        <v>3000</v>
      </c>
      <c r="K67" s="264">
        <v>438</v>
      </c>
      <c r="L67" s="264">
        <f t="shared" si="12"/>
        <v>14.6</v>
      </c>
      <c r="M67" s="267">
        <v>3000</v>
      </c>
      <c r="N67" s="267">
        <v>438</v>
      </c>
      <c r="O67" s="264">
        <f t="shared" si="15"/>
        <v>14.6</v>
      </c>
      <c r="P67" s="267">
        <v>0</v>
      </c>
      <c r="Q67" s="267"/>
      <c r="R67" s="264"/>
      <c r="S67" s="267">
        <v>3000</v>
      </c>
      <c r="T67" s="264">
        <v>438</v>
      </c>
      <c r="U67" s="264"/>
      <c r="V67" s="267">
        <v>0</v>
      </c>
      <c r="W67" s="267"/>
      <c r="X67" s="264"/>
      <c r="Y67" s="267">
        <v>0</v>
      </c>
      <c r="Z67" s="267"/>
      <c r="AA67" s="264"/>
      <c r="AB67" s="267">
        <v>0</v>
      </c>
      <c r="AC67" s="264"/>
      <c r="AD67" s="264"/>
      <c r="AE67" s="267">
        <v>0</v>
      </c>
      <c r="AF67" s="267"/>
      <c r="AG67" s="264"/>
      <c r="AH67" s="267">
        <v>0</v>
      </c>
      <c r="AI67" s="264"/>
      <c r="AJ67" s="264"/>
      <c r="AK67" s="264">
        <v>0</v>
      </c>
      <c r="AL67" s="264"/>
      <c r="AM67" s="264"/>
      <c r="AN67" s="267">
        <v>0</v>
      </c>
      <c r="AO67" s="264"/>
      <c r="AP67" s="264"/>
      <c r="AQ67" s="267">
        <v>0</v>
      </c>
      <c r="AR67" s="264"/>
      <c r="AS67" s="264"/>
      <c r="AT67" s="267">
        <v>0</v>
      </c>
      <c r="AU67" s="264"/>
      <c r="AV67" s="264"/>
      <c r="AW67" s="44"/>
      <c r="AX67" s="44"/>
      <c r="AY67" s="44"/>
    </row>
    <row r="68" spans="1:51" ht="24.75" customHeight="1" hidden="1">
      <c r="A68" s="261"/>
      <c r="B68" s="262"/>
      <c r="C68" s="257">
        <v>4350</v>
      </c>
      <c r="D68" s="264"/>
      <c r="E68" s="264"/>
      <c r="F68" s="264"/>
      <c r="G68" s="264"/>
      <c r="H68" s="264"/>
      <c r="I68" s="264"/>
      <c r="J68" s="264">
        <v>360</v>
      </c>
      <c r="K68" s="264">
        <v>57.88</v>
      </c>
      <c r="L68" s="264">
        <f t="shared" si="12"/>
        <v>16.08</v>
      </c>
      <c r="M68" s="267">
        <v>360</v>
      </c>
      <c r="N68" s="267">
        <v>57.88</v>
      </c>
      <c r="O68" s="264">
        <f t="shared" si="15"/>
        <v>16.08</v>
      </c>
      <c r="P68" s="267">
        <v>0</v>
      </c>
      <c r="Q68" s="267"/>
      <c r="R68" s="264"/>
      <c r="S68" s="267">
        <v>360</v>
      </c>
      <c r="T68" s="264">
        <v>57.88</v>
      </c>
      <c r="U68" s="264"/>
      <c r="V68" s="267">
        <v>0</v>
      </c>
      <c r="W68" s="267"/>
      <c r="X68" s="264"/>
      <c r="Y68" s="267">
        <v>0</v>
      </c>
      <c r="Z68" s="267"/>
      <c r="AA68" s="264"/>
      <c r="AB68" s="267">
        <v>0</v>
      </c>
      <c r="AC68" s="264"/>
      <c r="AD68" s="264"/>
      <c r="AE68" s="267">
        <v>0</v>
      </c>
      <c r="AF68" s="267"/>
      <c r="AG68" s="264"/>
      <c r="AH68" s="267">
        <v>0</v>
      </c>
      <c r="AI68" s="264"/>
      <c r="AJ68" s="264"/>
      <c r="AK68" s="264">
        <v>0</v>
      </c>
      <c r="AL68" s="264"/>
      <c r="AM68" s="264"/>
      <c r="AN68" s="267">
        <v>0</v>
      </c>
      <c r="AO68" s="264"/>
      <c r="AP68" s="264"/>
      <c r="AQ68" s="267">
        <v>0</v>
      </c>
      <c r="AR68" s="264"/>
      <c r="AS68" s="264"/>
      <c r="AT68" s="267">
        <v>0</v>
      </c>
      <c r="AU68" s="264"/>
      <c r="AV68" s="264"/>
      <c r="AW68" s="44"/>
      <c r="AX68" s="44"/>
      <c r="AY68" s="44"/>
    </row>
    <row r="69" spans="1:51" ht="24.75" customHeight="1" hidden="1">
      <c r="A69" s="261"/>
      <c r="B69" s="262"/>
      <c r="C69" s="257">
        <v>4370</v>
      </c>
      <c r="D69" s="264"/>
      <c r="E69" s="264"/>
      <c r="F69" s="264"/>
      <c r="G69" s="264"/>
      <c r="H69" s="264"/>
      <c r="I69" s="264"/>
      <c r="J69" s="264">
        <v>1550</v>
      </c>
      <c r="K69" s="264">
        <v>48.74</v>
      </c>
      <c r="L69" s="264">
        <f t="shared" si="12"/>
        <v>3.14</v>
      </c>
      <c r="M69" s="267">
        <v>1550</v>
      </c>
      <c r="N69" s="267">
        <v>48.74</v>
      </c>
      <c r="O69" s="264">
        <f t="shared" si="15"/>
        <v>3.14</v>
      </c>
      <c r="P69" s="267">
        <v>0</v>
      </c>
      <c r="Q69" s="267"/>
      <c r="R69" s="264"/>
      <c r="S69" s="267">
        <v>1550</v>
      </c>
      <c r="T69" s="264">
        <v>48.74</v>
      </c>
      <c r="U69" s="264"/>
      <c r="V69" s="267">
        <v>0</v>
      </c>
      <c r="W69" s="267"/>
      <c r="X69" s="264"/>
      <c r="Y69" s="267">
        <v>0</v>
      </c>
      <c r="Z69" s="267"/>
      <c r="AA69" s="264"/>
      <c r="AB69" s="267">
        <v>0</v>
      </c>
      <c r="AC69" s="264"/>
      <c r="AD69" s="264"/>
      <c r="AE69" s="267">
        <v>0</v>
      </c>
      <c r="AF69" s="267"/>
      <c r="AG69" s="264"/>
      <c r="AH69" s="267">
        <v>0</v>
      </c>
      <c r="AI69" s="264"/>
      <c r="AJ69" s="264"/>
      <c r="AK69" s="264">
        <v>0</v>
      </c>
      <c r="AL69" s="264"/>
      <c r="AM69" s="264"/>
      <c r="AN69" s="267">
        <v>0</v>
      </c>
      <c r="AO69" s="264"/>
      <c r="AP69" s="264"/>
      <c r="AQ69" s="267">
        <v>0</v>
      </c>
      <c r="AR69" s="264"/>
      <c r="AS69" s="264"/>
      <c r="AT69" s="267">
        <v>0</v>
      </c>
      <c r="AU69" s="264"/>
      <c r="AV69" s="264"/>
      <c r="AW69" s="44"/>
      <c r="AX69" s="44"/>
      <c r="AY69" s="44"/>
    </row>
    <row r="70" spans="1:51" ht="24.75" customHeight="1" hidden="1">
      <c r="A70" s="261"/>
      <c r="B70" s="262"/>
      <c r="C70" s="257">
        <v>4410</v>
      </c>
      <c r="D70" s="264"/>
      <c r="E70" s="264"/>
      <c r="F70" s="264"/>
      <c r="G70" s="264"/>
      <c r="H70" s="264"/>
      <c r="I70" s="264"/>
      <c r="J70" s="264">
        <v>1640</v>
      </c>
      <c r="K70" s="264">
        <v>91.9</v>
      </c>
      <c r="L70" s="264">
        <f t="shared" si="12"/>
        <v>5.6</v>
      </c>
      <c r="M70" s="267">
        <v>1640</v>
      </c>
      <c r="N70" s="267">
        <v>91.9</v>
      </c>
      <c r="O70" s="264">
        <f t="shared" si="15"/>
        <v>5.6</v>
      </c>
      <c r="P70" s="267">
        <v>0</v>
      </c>
      <c r="Q70" s="267"/>
      <c r="R70" s="264"/>
      <c r="S70" s="267">
        <v>1640</v>
      </c>
      <c r="T70" s="264">
        <v>91.9</v>
      </c>
      <c r="U70" s="264"/>
      <c r="V70" s="267">
        <v>0</v>
      </c>
      <c r="W70" s="267"/>
      <c r="X70" s="264"/>
      <c r="Y70" s="267">
        <v>0</v>
      </c>
      <c r="Z70" s="267"/>
      <c r="AA70" s="264"/>
      <c r="AB70" s="267">
        <v>0</v>
      </c>
      <c r="AC70" s="264"/>
      <c r="AD70" s="264"/>
      <c r="AE70" s="267">
        <v>0</v>
      </c>
      <c r="AF70" s="267"/>
      <c r="AG70" s="264"/>
      <c r="AH70" s="267">
        <v>0</v>
      </c>
      <c r="AI70" s="264"/>
      <c r="AJ70" s="264"/>
      <c r="AK70" s="264">
        <v>0</v>
      </c>
      <c r="AL70" s="264"/>
      <c r="AM70" s="264"/>
      <c r="AN70" s="267">
        <v>0</v>
      </c>
      <c r="AO70" s="264"/>
      <c r="AP70" s="264"/>
      <c r="AQ70" s="267">
        <v>0</v>
      </c>
      <c r="AR70" s="264"/>
      <c r="AS70" s="264"/>
      <c r="AT70" s="267">
        <v>0</v>
      </c>
      <c r="AU70" s="264"/>
      <c r="AV70" s="264"/>
      <c r="AW70" s="44"/>
      <c r="AX70" s="44"/>
      <c r="AY70" s="44"/>
    </row>
    <row r="71" spans="1:51" ht="24.75" customHeight="1" hidden="1">
      <c r="A71" s="261"/>
      <c r="B71" s="262"/>
      <c r="C71" s="257">
        <v>4440</v>
      </c>
      <c r="D71" s="264"/>
      <c r="E71" s="264"/>
      <c r="F71" s="264"/>
      <c r="G71" s="264"/>
      <c r="H71" s="264"/>
      <c r="I71" s="264"/>
      <c r="J71" s="264">
        <v>2096</v>
      </c>
      <c r="K71" s="264">
        <v>1572</v>
      </c>
      <c r="L71" s="264">
        <f t="shared" si="12"/>
        <v>75</v>
      </c>
      <c r="M71" s="267">
        <v>2096</v>
      </c>
      <c r="N71" s="267">
        <v>1572</v>
      </c>
      <c r="O71" s="264">
        <f t="shared" si="15"/>
        <v>75</v>
      </c>
      <c r="P71" s="267">
        <v>0</v>
      </c>
      <c r="Q71" s="267"/>
      <c r="R71" s="264"/>
      <c r="S71" s="267">
        <v>2096</v>
      </c>
      <c r="T71" s="264">
        <v>1572</v>
      </c>
      <c r="U71" s="264"/>
      <c r="V71" s="267">
        <v>0</v>
      </c>
      <c r="W71" s="267"/>
      <c r="X71" s="264"/>
      <c r="Y71" s="267">
        <v>0</v>
      </c>
      <c r="Z71" s="267"/>
      <c r="AA71" s="264"/>
      <c r="AB71" s="267">
        <v>0</v>
      </c>
      <c r="AC71" s="264"/>
      <c r="AD71" s="264"/>
      <c r="AE71" s="267">
        <v>0</v>
      </c>
      <c r="AF71" s="267"/>
      <c r="AG71" s="264"/>
      <c r="AH71" s="267">
        <v>0</v>
      </c>
      <c r="AI71" s="264"/>
      <c r="AJ71" s="264"/>
      <c r="AK71" s="264">
        <v>0</v>
      </c>
      <c r="AL71" s="264"/>
      <c r="AM71" s="264"/>
      <c r="AN71" s="267">
        <v>0</v>
      </c>
      <c r="AO71" s="264"/>
      <c r="AP71" s="264"/>
      <c r="AQ71" s="267">
        <v>0</v>
      </c>
      <c r="AR71" s="264"/>
      <c r="AS71" s="264"/>
      <c r="AT71" s="267">
        <v>0</v>
      </c>
      <c r="AU71" s="264"/>
      <c r="AV71" s="264"/>
      <c r="AW71" s="44"/>
      <c r="AX71" s="44"/>
      <c r="AY71" s="44"/>
    </row>
    <row r="72" spans="1:51" ht="24.75" customHeight="1" hidden="1">
      <c r="A72" s="261"/>
      <c r="B72" s="262"/>
      <c r="C72" s="257">
        <v>4700</v>
      </c>
      <c r="D72" s="264"/>
      <c r="E72" s="264"/>
      <c r="F72" s="264"/>
      <c r="G72" s="264"/>
      <c r="H72" s="264"/>
      <c r="I72" s="264"/>
      <c r="J72" s="264">
        <v>1300</v>
      </c>
      <c r="K72" s="264">
        <v>600</v>
      </c>
      <c r="L72" s="264">
        <f t="shared" si="12"/>
        <v>46.15</v>
      </c>
      <c r="M72" s="267">
        <v>1300</v>
      </c>
      <c r="N72" s="267">
        <v>600</v>
      </c>
      <c r="O72" s="264">
        <f t="shared" si="15"/>
        <v>46.15</v>
      </c>
      <c r="P72" s="267">
        <v>0</v>
      </c>
      <c r="Q72" s="267"/>
      <c r="R72" s="264"/>
      <c r="S72" s="267">
        <v>1300</v>
      </c>
      <c r="T72" s="264">
        <v>600</v>
      </c>
      <c r="U72" s="264"/>
      <c r="V72" s="267">
        <v>0</v>
      </c>
      <c r="W72" s="267"/>
      <c r="X72" s="264"/>
      <c r="Y72" s="267">
        <v>0</v>
      </c>
      <c r="Z72" s="267"/>
      <c r="AA72" s="264"/>
      <c r="AB72" s="267">
        <v>0</v>
      </c>
      <c r="AC72" s="264"/>
      <c r="AD72" s="264"/>
      <c r="AE72" s="267">
        <v>0</v>
      </c>
      <c r="AF72" s="267"/>
      <c r="AG72" s="264"/>
      <c r="AH72" s="267">
        <v>0</v>
      </c>
      <c r="AI72" s="264"/>
      <c r="AJ72" s="264"/>
      <c r="AK72" s="264">
        <v>0</v>
      </c>
      <c r="AL72" s="264"/>
      <c r="AM72" s="264"/>
      <c r="AN72" s="267">
        <v>0</v>
      </c>
      <c r="AO72" s="264"/>
      <c r="AP72" s="264"/>
      <c r="AQ72" s="267">
        <v>0</v>
      </c>
      <c r="AR72" s="264"/>
      <c r="AS72" s="264"/>
      <c r="AT72" s="267">
        <v>0</v>
      </c>
      <c r="AU72" s="264"/>
      <c r="AV72" s="264"/>
      <c r="AW72" s="44"/>
      <c r="AX72" s="44"/>
      <c r="AY72" s="44"/>
    </row>
    <row r="73" spans="1:51" ht="24.75" customHeight="1" hidden="1">
      <c r="A73" s="261"/>
      <c r="B73" s="262"/>
      <c r="C73" s="257">
        <v>4740</v>
      </c>
      <c r="D73" s="264"/>
      <c r="E73" s="264"/>
      <c r="F73" s="264"/>
      <c r="G73" s="264"/>
      <c r="H73" s="264"/>
      <c r="I73" s="264"/>
      <c r="J73" s="264">
        <v>1104</v>
      </c>
      <c r="K73" s="264">
        <v>0</v>
      </c>
      <c r="L73" s="264">
        <f t="shared" si="12"/>
        <v>0</v>
      </c>
      <c r="M73" s="267">
        <v>1104</v>
      </c>
      <c r="N73" s="267">
        <v>0</v>
      </c>
      <c r="O73" s="264">
        <f t="shared" si="15"/>
        <v>0</v>
      </c>
      <c r="P73" s="267">
        <v>0</v>
      </c>
      <c r="Q73" s="267"/>
      <c r="R73" s="264"/>
      <c r="S73" s="267">
        <v>1104</v>
      </c>
      <c r="T73" s="264">
        <v>0</v>
      </c>
      <c r="U73" s="264"/>
      <c r="V73" s="267">
        <v>0</v>
      </c>
      <c r="W73" s="267"/>
      <c r="X73" s="264"/>
      <c r="Y73" s="267">
        <v>0</v>
      </c>
      <c r="Z73" s="267"/>
      <c r="AA73" s="264"/>
      <c r="AB73" s="267">
        <v>0</v>
      </c>
      <c r="AC73" s="264"/>
      <c r="AD73" s="264"/>
      <c r="AE73" s="267">
        <v>0</v>
      </c>
      <c r="AF73" s="267"/>
      <c r="AG73" s="264"/>
      <c r="AH73" s="267">
        <v>0</v>
      </c>
      <c r="AI73" s="264"/>
      <c r="AJ73" s="264"/>
      <c r="AK73" s="264">
        <v>0</v>
      </c>
      <c r="AL73" s="264"/>
      <c r="AM73" s="264"/>
      <c r="AN73" s="267">
        <v>0</v>
      </c>
      <c r="AO73" s="264"/>
      <c r="AP73" s="264"/>
      <c r="AQ73" s="267">
        <v>0</v>
      </c>
      <c r="AR73" s="264"/>
      <c r="AS73" s="264"/>
      <c r="AT73" s="267">
        <v>0</v>
      </c>
      <c r="AU73" s="264"/>
      <c r="AV73" s="264"/>
      <c r="AW73" s="44"/>
      <c r="AX73" s="44"/>
      <c r="AY73" s="44"/>
    </row>
    <row r="74" spans="1:51" ht="24.75" customHeight="1" hidden="1">
      <c r="A74" s="261"/>
      <c r="B74" s="262"/>
      <c r="C74" s="257">
        <v>4750</v>
      </c>
      <c r="D74" s="264"/>
      <c r="E74" s="264"/>
      <c r="F74" s="264"/>
      <c r="G74" s="264"/>
      <c r="H74" s="264"/>
      <c r="I74" s="264"/>
      <c r="J74" s="264">
        <v>2550</v>
      </c>
      <c r="K74" s="264">
        <v>1348.1</v>
      </c>
      <c r="L74" s="264">
        <f t="shared" si="12"/>
        <v>52.87</v>
      </c>
      <c r="M74" s="267">
        <v>2550</v>
      </c>
      <c r="N74" s="267">
        <v>1348.1</v>
      </c>
      <c r="O74" s="264">
        <f t="shared" si="15"/>
        <v>52.87</v>
      </c>
      <c r="P74" s="267">
        <v>0</v>
      </c>
      <c r="Q74" s="267"/>
      <c r="R74" s="264"/>
      <c r="S74" s="267">
        <v>2550</v>
      </c>
      <c r="T74" s="264">
        <v>1348.1</v>
      </c>
      <c r="U74" s="264"/>
      <c r="V74" s="267">
        <v>0</v>
      </c>
      <c r="W74" s="267"/>
      <c r="X74" s="264"/>
      <c r="Y74" s="267">
        <v>0</v>
      </c>
      <c r="Z74" s="267"/>
      <c r="AA74" s="264"/>
      <c r="AB74" s="267">
        <v>0</v>
      </c>
      <c r="AC74" s="264"/>
      <c r="AD74" s="264"/>
      <c r="AE74" s="267">
        <v>0</v>
      </c>
      <c r="AF74" s="267"/>
      <c r="AG74" s="264"/>
      <c r="AH74" s="267">
        <v>0</v>
      </c>
      <c r="AI74" s="264"/>
      <c r="AJ74" s="264"/>
      <c r="AK74" s="264">
        <v>0</v>
      </c>
      <c r="AL74" s="264"/>
      <c r="AM74" s="264"/>
      <c r="AN74" s="267">
        <v>0</v>
      </c>
      <c r="AO74" s="264"/>
      <c r="AP74" s="264"/>
      <c r="AQ74" s="267">
        <v>0</v>
      </c>
      <c r="AR74" s="264"/>
      <c r="AS74" s="264"/>
      <c r="AT74" s="267">
        <v>0</v>
      </c>
      <c r="AU74" s="264"/>
      <c r="AV74" s="264"/>
      <c r="AW74" s="44"/>
      <c r="AX74" s="44"/>
      <c r="AY74" s="44"/>
    </row>
    <row r="75" spans="1:51" ht="18" customHeight="1">
      <c r="A75" s="261"/>
      <c r="B75" s="262">
        <v>85213</v>
      </c>
      <c r="C75" s="257"/>
      <c r="D75" s="264">
        <v>3744</v>
      </c>
      <c r="E75" s="264">
        <v>3463.2</v>
      </c>
      <c r="F75" s="264">
        <f>ROUND((E75/D75)*100,2)</f>
        <v>92.5</v>
      </c>
      <c r="G75" s="264"/>
      <c r="H75" s="264"/>
      <c r="I75" s="264"/>
      <c r="J75" s="264">
        <v>3744</v>
      </c>
      <c r="K75" s="264">
        <v>3463.2</v>
      </c>
      <c r="L75" s="264">
        <f t="shared" si="12"/>
        <v>92.5</v>
      </c>
      <c r="M75" s="267">
        <v>3744</v>
      </c>
      <c r="N75" s="267">
        <v>3463.2</v>
      </c>
      <c r="O75" s="264">
        <f t="shared" si="15"/>
        <v>92.5</v>
      </c>
      <c r="P75" s="267">
        <v>3744</v>
      </c>
      <c r="Q75" s="267">
        <v>3463.2</v>
      </c>
      <c r="R75" s="264">
        <f>ROUND((Q75/P75)*100,2)</f>
        <v>92.5</v>
      </c>
      <c r="S75" s="267">
        <v>0</v>
      </c>
      <c r="T75" s="264"/>
      <c r="U75" s="264"/>
      <c r="V75" s="267">
        <v>0</v>
      </c>
      <c r="W75" s="267"/>
      <c r="X75" s="264"/>
      <c r="Y75" s="267">
        <v>0</v>
      </c>
      <c r="Z75" s="267"/>
      <c r="AA75" s="264"/>
      <c r="AB75" s="267">
        <v>0</v>
      </c>
      <c r="AC75" s="264"/>
      <c r="AD75" s="264"/>
      <c r="AE75" s="267">
        <v>0</v>
      </c>
      <c r="AF75" s="267"/>
      <c r="AG75" s="264"/>
      <c r="AH75" s="267">
        <v>0</v>
      </c>
      <c r="AI75" s="264"/>
      <c r="AJ75" s="264"/>
      <c r="AK75" s="264">
        <v>0</v>
      </c>
      <c r="AL75" s="264"/>
      <c r="AM75" s="264"/>
      <c r="AN75" s="267">
        <v>0</v>
      </c>
      <c r="AO75" s="264"/>
      <c r="AP75" s="264"/>
      <c r="AQ75" s="267">
        <v>0</v>
      </c>
      <c r="AR75" s="264"/>
      <c r="AS75" s="264"/>
      <c r="AT75" s="267">
        <v>0</v>
      </c>
      <c r="AU75" s="264"/>
      <c r="AV75" s="264"/>
      <c r="AW75" s="44"/>
      <c r="AX75" s="44"/>
      <c r="AY75" s="44"/>
    </row>
    <row r="76" spans="1:51" ht="15" customHeight="1">
      <c r="A76" s="261"/>
      <c r="B76" s="262"/>
      <c r="C76" s="257">
        <v>2010</v>
      </c>
      <c r="D76" s="264">
        <v>3744</v>
      </c>
      <c r="E76" s="264">
        <v>3463.2</v>
      </c>
      <c r="F76" s="264">
        <f>ROUND((E76/D76)*100,2)</f>
        <v>92.5</v>
      </c>
      <c r="G76" s="264"/>
      <c r="H76" s="264"/>
      <c r="I76" s="264"/>
      <c r="J76" s="264"/>
      <c r="K76" s="264"/>
      <c r="L76" s="264"/>
      <c r="M76" s="267"/>
      <c r="N76" s="267"/>
      <c r="O76" s="264"/>
      <c r="P76" s="267"/>
      <c r="Q76" s="267"/>
      <c r="R76" s="264"/>
      <c r="S76" s="267"/>
      <c r="T76" s="264"/>
      <c r="U76" s="264"/>
      <c r="V76" s="267"/>
      <c r="W76" s="267"/>
      <c r="X76" s="264"/>
      <c r="Y76" s="267"/>
      <c r="Z76" s="267"/>
      <c r="AA76" s="264"/>
      <c r="AB76" s="267"/>
      <c r="AC76" s="264"/>
      <c r="AD76" s="264"/>
      <c r="AE76" s="267"/>
      <c r="AF76" s="267"/>
      <c r="AG76" s="264"/>
      <c r="AH76" s="267"/>
      <c r="AI76" s="264"/>
      <c r="AJ76" s="264"/>
      <c r="AK76" s="264"/>
      <c r="AL76" s="264"/>
      <c r="AM76" s="264"/>
      <c r="AN76" s="267"/>
      <c r="AO76" s="264"/>
      <c r="AP76" s="264"/>
      <c r="AQ76" s="267"/>
      <c r="AR76" s="264"/>
      <c r="AS76" s="264"/>
      <c r="AT76" s="267"/>
      <c r="AU76" s="264"/>
      <c r="AV76" s="264"/>
      <c r="AW76" s="44"/>
      <c r="AX76" s="44"/>
      <c r="AY76" s="44"/>
    </row>
    <row r="77" spans="1:51" ht="24.75" customHeight="1" hidden="1">
      <c r="A77" s="261"/>
      <c r="B77" s="262"/>
      <c r="C77" s="257">
        <v>4130</v>
      </c>
      <c r="D77" s="264"/>
      <c r="E77" s="264"/>
      <c r="F77" s="264"/>
      <c r="G77" s="264"/>
      <c r="H77" s="264"/>
      <c r="I77" s="264"/>
      <c r="J77" s="264">
        <v>2715</v>
      </c>
      <c r="K77" s="264">
        <v>1123.2</v>
      </c>
      <c r="L77" s="264">
        <f>ROUND((K77/J77)*100,2)</f>
        <v>41.37</v>
      </c>
      <c r="M77" s="267">
        <v>2715</v>
      </c>
      <c r="N77" s="267">
        <v>1123.2</v>
      </c>
      <c r="O77" s="264">
        <f>ROUND((N77/M77)*100,2)</f>
        <v>41.37</v>
      </c>
      <c r="P77" s="267">
        <v>2715</v>
      </c>
      <c r="Q77" s="267">
        <v>1123.2</v>
      </c>
      <c r="R77" s="264">
        <f>ROUND((Q77/P77)*100,2)</f>
        <v>41.37</v>
      </c>
      <c r="S77" s="267">
        <v>0</v>
      </c>
      <c r="T77" s="264"/>
      <c r="U77" s="264"/>
      <c r="V77" s="267"/>
      <c r="W77" s="267"/>
      <c r="X77" s="264"/>
      <c r="Y77" s="267">
        <v>0</v>
      </c>
      <c r="Z77" s="267"/>
      <c r="AA77" s="264"/>
      <c r="AB77" s="267"/>
      <c r="AC77" s="264"/>
      <c r="AD77" s="264"/>
      <c r="AE77" s="267">
        <v>0</v>
      </c>
      <c r="AF77" s="267"/>
      <c r="AG77" s="264"/>
      <c r="AH77" s="267">
        <v>0</v>
      </c>
      <c r="AI77" s="264"/>
      <c r="AJ77" s="264"/>
      <c r="AK77" s="264">
        <v>0</v>
      </c>
      <c r="AL77" s="264"/>
      <c r="AM77" s="264"/>
      <c r="AN77" s="267"/>
      <c r="AO77" s="264"/>
      <c r="AP77" s="264"/>
      <c r="AQ77" s="267">
        <v>0</v>
      </c>
      <c r="AR77" s="264"/>
      <c r="AS77" s="264"/>
      <c r="AT77" s="267">
        <v>0</v>
      </c>
      <c r="AU77" s="264"/>
      <c r="AV77" s="264"/>
      <c r="AW77" s="44"/>
      <c r="AX77" s="44"/>
      <c r="AY77" s="44"/>
    </row>
    <row r="78" spans="1:51" ht="18" customHeight="1">
      <c r="A78" s="261"/>
      <c r="B78" s="262">
        <v>85278</v>
      </c>
      <c r="C78" s="257"/>
      <c r="D78" s="264">
        <v>2013</v>
      </c>
      <c r="E78" s="264">
        <v>2013</v>
      </c>
      <c r="F78" s="264">
        <f>ROUND((E78/D78)*100,2)</f>
        <v>100</v>
      </c>
      <c r="G78" s="264"/>
      <c r="H78" s="264"/>
      <c r="I78" s="264"/>
      <c r="J78" s="264">
        <v>2013</v>
      </c>
      <c r="K78" s="264">
        <v>2013</v>
      </c>
      <c r="L78" s="264">
        <f>ROUND((K78/J78)*100,2)</f>
        <v>100</v>
      </c>
      <c r="M78" s="267">
        <v>0</v>
      </c>
      <c r="N78" s="267">
        <v>0</v>
      </c>
      <c r="O78" s="264">
        <v>0</v>
      </c>
      <c r="P78" s="267">
        <v>0</v>
      </c>
      <c r="Q78" s="267">
        <v>0</v>
      </c>
      <c r="R78" s="264">
        <v>0</v>
      </c>
      <c r="S78" s="267">
        <v>0</v>
      </c>
      <c r="T78" s="264"/>
      <c r="U78" s="264"/>
      <c r="V78" s="267">
        <v>0</v>
      </c>
      <c r="W78" s="267"/>
      <c r="X78" s="264"/>
      <c r="Y78" s="267">
        <v>2013</v>
      </c>
      <c r="Z78" s="267">
        <v>2013</v>
      </c>
      <c r="AA78" s="264">
        <f>ROUND((Z78/Y78)*100,2)</f>
        <v>100</v>
      </c>
      <c r="AB78" s="267">
        <v>0</v>
      </c>
      <c r="AC78" s="264"/>
      <c r="AD78" s="264"/>
      <c r="AE78" s="267">
        <v>0</v>
      </c>
      <c r="AF78" s="267"/>
      <c r="AG78" s="264"/>
      <c r="AH78" s="267">
        <v>0</v>
      </c>
      <c r="AI78" s="264"/>
      <c r="AJ78" s="264"/>
      <c r="AK78" s="264">
        <v>0</v>
      </c>
      <c r="AL78" s="264"/>
      <c r="AM78" s="264"/>
      <c r="AN78" s="267">
        <v>0</v>
      </c>
      <c r="AO78" s="264"/>
      <c r="AP78" s="264"/>
      <c r="AQ78" s="267">
        <v>0</v>
      </c>
      <c r="AR78" s="264"/>
      <c r="AS78" s="264"/>
      <c r="AT78" s="267">
        <v>0</v>
      </c>
      <c r="AU78" s="264"/>
      <c r="AV78" s="264"/>
      <c r="AW78" s="44"/>
      <c r="AX78" s="44"/>
      <c r="AY78" s="44"/>
    </row>
    <row r="79" spans="1:51" ht="16.5" customHeight="1">
      <c r="A79" s="261"/>
      <c r="B79" s="262"/>
      <c r="C79" s="257">
        <v>2010</v>
      </c>
      <c r="D79" s="264">
        <v>2013</v>
      </c>
      <c r="E79" s="264">
        <v>2013</v>
      </c>
      <c r="F79" s="264">
        <f>ROUND((E79/D79)*100,2)</f>
        <v>100</v>
      </c>
      <c r="G79" s="264"/>
      <c r="H79" s="264"/>
      <c r="I79" s="264"/>
      <c r="J79" s="264"/>
      <c r="K79" s="264"/>
      <c r="L79" s="264"/>
      <c r="M79" s="267"/>
      <c r="N79" s="267"/>
      <c r="O79" s="264"/>
      <c r="P79" s="267"/>
      <c r="Q79" s="267"/>
      <c r="R79" s="264"/>
      <c r="S79" s="267"/>
      <c r="T79" s="264"/>
      <c r="U79" s="264"/>
      <c r="V79" s="267"/>
      <c r="W79" s="267"/>
      <c r="X79" s="264"/>
      <c r="Y79" s="267"/>
      <c r="Z79" s="267"/>
      <c r="AA79" s="264"/>
      <c r="AB79" s="267"/>
      <c r="AC79" s="264"/>
      <c r="AD79" s="264"/>
      <c r="AE79" s="267"/>
      <c r="AF79" s="267"/>
      <c r="AG79" s="264"/>
      <c r="AH79" s="267"/>
      <c r="AI79" s="264"/>
      <c r="AJ79" s="264"/>
      <c r="AK79" s="264"/>
      <c r="AL79" s="264"/>
      <c r="AM79" s="264"/>
      <c r="AN79" s="267"/>
      <c r="AO79" s="264"/>
      <c r="AP79" s="264"/>
      <c r="AQ79" s="267"/>
      <c r="AR79" s="264"/>
      <c r="AS79" s="264"/>
      <c r="AT79" s="267"/>
      <c r="AU79" s="264"/>
      <c r="AV79" s="264"/>
      <c r="AW79" s="44"/>
      <c r="AX79" s="44"/>
      <c r="AY79" s="44"/>
    </row>
    <row r="80" spans="1:51" s="41" customFormat="1" ht="18" customHeight="1">
      <c r="A80" s="490" t="s">
        <v>178</v>
      </c>
      <c r="B80" s="491"/>
      <c r="C80" s="492"/>
      <c r="D80" s="255">
        <f>SUM(D8,D14,D29,D57)</f>
        <v>2208987</v>
      </c>
      <c r="E80" s="255">
        <f>SUM(E8,E14,E29,E57)</f>
        <v>2191079.2600000002</v>
      </c>
      <c r="F80" s="270">
        <f>ROUND((E80/D80)*100,2)</f>
        <v>99.19</v>
      </c>
      <c r="G80" s="255">
        <f>SUM(G8:G15)</f>
        <v>0</v>
      </c>
      <c r="H80" s="255">
        <f>SUM(H8:H15)</f>
        <v>0</v>
      </c>
      <c r="I80" s="270" t="e">
        <f>ROUND((H80/G80)*100,2)</f>
        <v>#DIV/0!</v>
      </c>
      <c r="J80" s="255">
        <f>SUM(J8,J14,J29,J57)</f>
        <v>2208987</v>
      </c>
      <c r="K80" s="255">
        <f>SUM(K8,K14,K29,K57)</f>
        <v>2191079.2600000002</v>
      </c>
      <c r="L80" s="270">
        <f>ROUND((K80/J80)*100,2)</f>
        <v>99.19</v>
      </c>
      <c r="M80" s="255">
        <f>SUM(M8,M14,M29,M57)</f>
        <v>173837</v>
      </c>
      <c r="N80" s="255">
        <f>SUM(N8,N14,N29,N57)</f>
        <v>173405.19</v>
      </c>
      <c r="O80" s="270">
        <f>ROUND((N80/M80)*100,2)</f>
        <v>99.75</v>
      </c>
      <c r="P80" s="255">
        <f>SUM(P8,P14,P29,P57)</f>
        <v>133547.27000000002</v>
      </c>
      <c r="Q80" s="255">
        <f>SUM(Q8,Q14,Q29,Q57)</f>
        <v>133171.18</v>
      </c>
      <c r="R80" s="270">
        <f>ROUND((Q80/P80)*100,2)</f>
        <v>99.72</v>
      </c>
      <c r="S80" s="255">
        <f>SUM(S8,S14,S29,S57)</f>
        <v>40289.729999999996</v>
      </c>
      <c r="T80" s="255">
        <f>SUM(T8,T14,T29,T57)</f>
        <v>40234.01</v>
      </c>
      <c r="U80" s="270">
        <f>ROUND((T80/S80)*100,2)</f>
        <v>99.86</v>
      </c>
      <c r="V80" s="255">
        <f>SUM(V8:V15)</f>
        <v>0</v>
      </c>
      <c r="W80" s="255">
        <f>SUM(W8:W15)</f>
        <v>0</v>
      </c>
      <c r="X80" s="270">
        <v>0</v>
      </c>
      <c r="Y80" s="255">
        <f>SUM(Y8,Y14,Y29,Y57)</f>
        <v>2035150</v>
      </c>
      <c r="Z80" s="255">
        <f>SUM(Z8,Z14,Z29,Z57)</f>
        <v>2017674.07</v>
      </c>
      <c r="AA80" s="270">
        <f>ROUND((Z80/Y80)*100,2)</f>
        <v>99.14</v>
      </c>
      <c r="AB80" s="255">
        <f>SUM(AB8:AB15)</f>
        <v>0</v>
      </c>
      <c r="AC80" s="255">
        <f>SUM(AC8:AC15)</f>
        <v>0</v>
      </c>
      <c r="AD80" s="270">
        <v>0</v>
      </c>
      <c r="AE80" s="255">
        <f>SUM(AE8:AE15)</f>
        <v>0</v>
      </c>
      <c r="AF80" s="255">
        <f>SUM(AF8:AF15)</f>
        <v>0</v>
      </c>
      <c r="AG80" s="270">
        <v>0</v>
      </c>
      <c r="AH80" s="255">
        <f>SUM(AH8:AH15)</f>
        <v>0</v>
      </c>
      <c r="AI80" s="255">
        <f>SUM(AI8:AI15)</f>
        <v>0</v>
      </c>
      <c r="AJ80" s="270">
        <v>0</v>
      </c>
      <c r="AK80" s="255">
        <f>SUM(AK8:AK15)</f>
        <v>0</v>
      </c>
      <c r="AL80" s="255">
        <f>SUM(AL8:AL15)</f>
        <v>0</v>
      </c>
      <c r="AM80" s="270">
        <v>0</v>
      </c>
      <c r="AN80" s="255">
        <f>SUM(AN8:AN15)</f>
        <v>0</v>
      </c>
      <c r="AO80" s="255">
        <f>SUM(AO8:AO15)</f>
        <v>0</v>
      </c>
      <c r="AP80" s="270">
        <v>0</v>
      </c>
      <c r="AQ80" s="255">
        <f>SUM(AQ8:AQ15)</f>
        <v>0</v>
      </c>
      <c r="AR80" s="255">
        <f>SUM(AR8:AR15)</f>
        <v>0</v>
      </c>
      <c r="AS80" s="270">
        <v>0</v>
      </c>
      <c r="AT80" s="255">
        <f>SUM(AT8:AT15)</f>
        <v>0</v>
      </c>
      <c r="AU80" s="255">
        <f>SUM(AU8:AU15)</f>
        <v>0</v>
      </c>
      <c r="AV80" s="270">
        <v>0</v>
      </c>
      <c r="AW80" s="35">
        <f>SUM(AW8:AW15)</f>
        <v>0</v>
      </c>
      <c r="AX80" s="35">
        <f>SUM(AX8:AX15)</f>
        <v>0</v>
      </c>
      <c r="AY80" s="42">
        <v>0</v>
      </c>
    </row>
    <row r="83" spans="19:46" ht="8.25">
      <c r="S83" s="48" t="s">
        <v>332</v>
      </c>
      <c r="AB83" s="48" t="s">
        <v>332</v>
      </c>
      <c r="AH83" s="48" t="s">
        <v>332</v>
      </c>
      <c r="AN83" s="48" t="s">
        <v>332</v>
      </c>
      <c r="AQ83" s="48" t="s">
        <v>332</v>
      </c>
      <c r="AT83" s="48" t="s">
        <v>332</v>
      </c>
    </row>
  </sheetData>
  <sheetProtection/>
  <mergeCells count="27">
    <mergeCell ref="A80:C80"/>
    <mergeCell ref="A2:AY2"/>
    <mergeCell ref="C3:C6"/>
    <mergeCell ref="D3:F5"/>
    <mergeCell ref="G3:I5"/>
    <mergeCell ref="P5:R5"/>
    <mergeCell ref="J4:L5"/>
    <mergeCell ref="AT5:AV5"/>
    <mergeCell ref="AE5:AG5"/>
    <mergeCell ref="AM1:AQ1"/>
    <mergeCell ref="A3:A6"/>
    <mergeCell ref="B3:B6"/>
    <mergeCell ref="M5:O5"/>
    <mergeCell ref="S5:U5"/>
    <mergeCell ref="AH5:AJ5"/>
    <mergeCell ref="AN5:AP5"/>
    <mergeCell ref="AK4:AM5"/>
    <mergeCell ref="AX1:AY1"/>
    <mergeCell ref="J3:U3"/>
    <mergeCell ref="M4:U4"/>
    <mergeCell ref="AW3:AY5"/>
    <mergeCell ref="V4:AD4"/>
    <mergeCell ref="V5:X5"/>
    <mergeCell ref="Y5:AA5"/>
    <mergeCell ref="AB5:AD5"/>
    <mergeCell ref="AQ5:AS5"/>
    <mergeCell ref="AQ4:AS4"/>
  </mergeCells>
  <printOptions/>
  <pageMargins left="0" right="0" top="0.3937007874015748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2011-03-29T11:15:23Z</cp:lastPrinted>
  <dcterms:created xsi:type="dcterms:W3CDTF">1998-12-09T13:02:10Z</dcterms:created>
  <dcterms:modified xsi:type="dcterms:W3CDTF">2011-03-29T11:18:34Z</dcterms:modified>
  <cp:category/>
  <cp:version/>
  <cp:contentType/>
  <cp:contentStatus/>
</cp:coreProperties>
</file>