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Ogółem Oświata" sheetId="1" r:id="rId1"/>
  </sheets>
  <definedNames>
    <definedName name="_xlnm.Print_Titles" localSheetId="0">'Ogółem Oświata'!$6:$6</definedName>
  </definedNames>
  <calcPr fullCalcOnLoad="1"/>
</workbook>
</file>

<file path=xl/sharedStrings.xml><?xml version="1.0" encoding="utf-8"?>
<sst xmlns="http://schemas.openxmlformats.org/spreadsheetml/2006/main" count="88" uniqueCount="71">
  <si>
    <t>"O" Majków</t>
  </si>
  <si>
    <t>Ogółem  r.80101</t>
  </si>
  <si>
    <t>Ogółem r.85401</t>
  </si>
  <si>
    <t>Ogółem  r.80104</t>
  </si>
  <si>
    <t>"O" Kierz Niedźwiedzi</t>
  </si>
  <si>
    <t>"O" Lipowe Pole</t>
  </si>
  <si>
    <t>"O" Grzybowa Góra</t>
  </si>
  <si>
    <t>Przedszkole</t>
  </si>
  <si>
    <t>Jednostki/rozdział</t>
  </si>
  <si>
    <t>Szkoła Podstawowa w  Grzybowej Górze</t>
  </si>
  <si>
    <t>Szkoła Podstawowa w  Majkowie</t>
  </si>
  <si>
    <t>Szkoła Podstawowa w  Kierzu Niedźwiedzim</t>
  </si>
  <si>
    <t>Świetlica w Skarżysku Koscielnym</t>
  </si>
  <si>
    <t>Odpisy na fundusz socjalny emerytowanych nauczycieli      r.80195</t>
  </si>
  <si>
    <t>Szkoły Podstawowe - 80101</t>
  </si>
  <si>
    <t>Gimnazjum</t>
  </si>
  <si>
    <t>Ogółem 80146</t>
  </si>
  <si>
    <t>Ogółem 80195</t>
  </si>
  <si>
    <t>Świetlice szkolne 85401</t>
  </si>
  <si>
    <t>Ogółem 85446</t>
  </si>
  <si>
    <t xml:space="preserve">Doskonalenie nauczycieli-  r.80146 </t>
  </si>
  <si>
    <t>Gimnazjum w Skarżysku Kościelnym-    r.80110</t>
  </si>
  <si>
    <t>Klasy "0" - 80103</t>
  </si>
  <si>
    <t>Ogółem  r.80103</t>
  </si>
  <si>
    <t>Przedszkole r. 80104</t>
  </si>
  <si>
    <t>Szkoła Podstawowa w  Lipowym Polu</t>
  </si>
  <si>
    <t>Szkoła Podstawowa w  Skarżysku Kościelnym</t>
  </si>
  <si>
    <t xml:space="preserve">Subwencja oświatowa </t>
  </si>
  <si>
    <t xml:space="preserve">Ilość dzieci </t>
  </si>
  <si>
    <t>Dokształcanie i odpsy socjalne emerytów</t>
  </si>
  <si>
    <t>Subwencja do podziału na dziecko</t>
  </si>
  <si>
    <t xml:space="preserve">Subwencja na dziecko </t>
  </si>
  <si>
    <t xml:space="preserve">Plan </t>
  </si>
  <si>
    <t xml:space="preserve"> </t>
  </si>
  <si>
    <t>Dowóz dzieci do Gimnazjum    r.80113</t>
  </si>
  <si>
    <t>Szkoła w Skarżysku Kościelnym</t>
  </si>
  <si>
    <t>Załącznik Nr 12</t>
  </si>
  <si>
    <t>Szkoła Podstawowa w Majkowie</t>
  </si>
  <si>
    <t xml:space="preserve">Razem 85415 </t>
  </si>
  <si>
    <t>Szkoła Podstawowa Skarżysko Kościelne</t>
  </si>
  <si>
    <t>Szkoła Podstawowa Grzybowa Góra</t>
  </si>
  <si>
    <t>Szkoła Podstawowa Lipowe Pole</t>
  </si>
  <si>
    <t>Szkoła Podstawowa Majków</t>
  </si>
  <si>
    <t>Szkoła Podstawowa Kierz Niedźwiedzi</t>
  </si>
  <si>
    <t>Gimnazjum Skarzysko Kościelne</t>
  </si>
  <si>
    <t>Przedszkole Skarżysko Kościelne</t>
  </si>
  <si>
    <t xml:space="preserve">Wykonanie 2009r. </t>
  </si>
  <si>
    <t xml:space="preserve">% wyk 2009r. </t>
  </si>
  <si>
    <t>Ilość dzieci 2009/2010</t>
  </si>
  <si>
    <t>Plan na 2010r.</t>
  </si>
  <si>
    <t>Przysługująca subwencja na 2010r.</t>
  </si>
  <si>
    <t>Plan po zmianach 2009r.</t>
  </si>
  <si>
    <t>Ogółem 80148</t>
  </si>
  <si>
    <t>Stołówka w  80148</t>
  </si>
  <si>
    <t>Zespół Szkół  w Skarżysku Koscielnym</t>
  </si>
  <si>
    <t>Zespół Szkół 85395- Projekt Kapitał Ludzki</t>
  </si>
  <si>
    <t>Ogółem r.85395</t>
  </si>
  <si>
    <t>Zespół Szkół w Skarżysku Kościelnym</t>
  </si>
  <si>
    <t>UG na komisje egzaminacyjne</t>
  </si>
  <si>
    <t>Inwestycje oświatowe</t>
  </si>
  <si>
    <t>OGÓŁEM OŚWIATA</t>
  </si>
  <si>
    <t>RAZEM  Z INWESTYCJAMI</t>
  </si>
  <si>
    <t>RAZEM PLANY FINANSOWE JEDNOSTEK OŚWIATOWYCH</t>
  </si>
  <si>
    <t>Komisje egzaminacyjne na awans zawodowy nauczycieli  r.80195</t>
  </si>
  <si>
    <t>RAZEM PLANY FINANSOWE OŚWIATY REALIZOWANE PRZEZ URZĄD GMINY</t>
  </si>
  <si>
    <t>Wyprawka szkolna - 85415</t>
  </si>
  <si>
    <t>Doskonalenie nauczycieli-   85446</t>
  </si>
  <si>
    <t>Świetlica w  Skarżysku Kościelnym</t>
  </si>
  <si>
    <t>Zadania oświatowe realizowane przez URZĄD GMINY</t>
  </si>
  <si>
    <t xml:space="preserve"> Realizacja planów finansowych  w jednostkach oświatowych w 2009 roku</t>
  </si>
  <si>
    <t>Dowóz dzieci niepełnosprawnych    r.80113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</si>
</sst>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1" xfId="17" applyBorder="1" applyAlignment="1">
      <alignment wrapText="1"/>
      <protection/>
    </xf>
    <xf numFmtId="0" fontId="2" fillId="0" borderId="1" xfId="17" applyFont="1" applyBorder="1" applyAlignment="1">
      <alignment vertical="center" wrapText="1"/>
      <protection/>
    </xf>
    <xf numFmtId="0" fontId="2" fillId="0" borderId="1" xfId="17" applyFont="1" applyBorder="1" applyAlignment="1">
      <alignment wrapText="1"/>
      <protection/>
    </xf>
    <xf numFmtId="0" fontId="1" fillId="0" borderId="1" xfId="17" applyFont="1" applyBorder="1" applyAlignment="1">
      <alignment wrapText="1"/>
      <protection/>
    </xf>
    <xf numFmtId="4" fontId="1" fillId="0" borderId="2" xfId="17" applyNumberFormat="1" applyFont="1" applyBorder="1">
      <alignment/>
      <protection/>
    </xf>
    <xf numFmtId="4" fontId="1" fillId="0" borderId="2" xfId="17" applyNumberFormat="1" applyFont="1" applyBorder="1" applyAlignment="1">
      <alignment/>
      <protection/>
    </xf>
    <xf numFmtId="4" fontId="1" fillId="0" borderId="2" xfId="17" applyNumberFormat="1" applyBorder="1" applyAlignment="1">
      <alignment/>
      <protection/>
    </xf>
    <xf numFmtId="4" fontId="2" fillId="0" borderId="2" xfId="17" applyNumberFormat="1" applyFont="1" applyBorder="1" applyAlignment="1">
      <alignment/>
      <protection/>
    </xf>
    <xf numFmtId="4" fontId="2" fillId="0" borderId="3" xfId="17" applyNumberFormat="1" applyFont="1" applyBorder="1" applyAlignment="1">
      <alignment/>
      <protection/>
    </xf>
    <xf numFmtId="0" fontId="1" fillId="0" borderId="1" xfId="17" applyFont="1" applyBorder="1" applyAlignment="1">
      <alignment wrapText="1"/>
      <protection/>
    </xf>
    <xf numFmtId="0" fontId="2" fillId="0" borderId="1" xfId="17" applyFont="1" applyBorder="1" applyAlignment="1">
      <alignment wrapText="1"/>
      <protection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" fontId="1" fillId="0" borderId="3" xfId="17" applyNumberFormat="1" applyFont="1" applyBorder="1" applyAlignment="1">
      <alignment/>
      <protection/>
    </xf>
    <xf numFmtId="4" fontId="2" fillId="0" borderId="4" xfId="17" applyNumberFormat="1" applyFont="1" applyBorder="1" applyAlignment="1">
      <alignment wrapText="1"/>
      <protection/>
    </xf>
    <xf numFmtId="4" fontId="3" fillId="0" borderId="2" xfId="0" applyNumberFormat="1" applyFont="1" applyBorder="1" applyAlignment="1">
      <alignment/>
    </xf>
    <xf numFmtId="4" fontId="1" fillId="0" borderId="4" xfId="17" applyNumberFormat="1" applyBorder="1" applyAlignment="1">
      <alignment wrapText="1"/>
      <protection/>
    </xf>
    <xf numFmtId="4" fontId="0" fillId="0" borderId="2" xfId="0" applyNumberFormat="1" applyBorder="1" applyAlignment="1">
      <alignment/>
    </xf>
    <xf numFmtId="4" fontId="2" fillId="0" borderId="4" xfId="17" applyNumberFormat="1" applyFont="1" applyBorder="1" applyAlignment="1">
      <alignment vertical="center" wrapText="1"/>
      <protection/>
    </xf>
    <xf numFmtId="4" fontId="2" fillId="0" borderId="5" xfId="17" applyNumberFormat="1" applyFont="1" applyBorder="1" applyAlignment="1">
      <alignment wrapText="1"/>
      <protection/>
    </xf>
    <xf numFmtId="4" fontId="2" fillId="0" borderId="4" xfId="17" applyNumberFormat="1" applyFont="1" applyBorder="1" applyAlignment="1">
      <alignment wrapText="1"/>
      <protection/>
    </xf>
    <xf numFmtId="4" fontId="1" fillId="0" borderId="5" xfId="17" applyNumberFormat="1" applyFont="1" applyBorder="1" applyAlignment="1">
      <alignment wrapText="1"/>
      <protection/>
    </xf>
    <xf numFmtId="4" fontId="1" fillId="0" borderId="5" xfId="17" applyNumberFormat="1" applyBorder="1" applyAlignment="1">
      <alignment wrapText="1"/>
      <protection/>
    </xf>
    <xf numFmtId="4" fontId="1" fillId="0" borderId="4" xfId="17" applyNumberFormat="1" applyFont="1" applyBorder="1" applyAlignment="1">
      <alignment wrapText="1"/>
      <protection/>
    </xf>
    <xf numFmtId="4" fontId="2" fillId="0" borderId="2" xfId="17" applyNumberFormat="1" applyFont="1" applyBorder="1" applyAlignment="1">
      <alignment/>
      <protection/>
    </xf>
    <xf numFmtId="4" fontId="2" fillId="0" borderId="5" xfId="17" applyNumberFormat="1" applyFont="1" applyBorder="1" applyAlignment="1">
      <alignment vertical="center" wrapText="1"/>
      <protection/>
    </xf>
    <xf numFmtId="4" fontId="2" fillId="0" borderId="3" xfId="17" applyNumberFormat="1" applyFont="1" applyBorder="1" applyAlignment="1">
      <alignment/>
      <protection/>
    </xf>
    <xf numFmtId="4" fontId="3" fillId="0" borderId="2" xfId="0" applyNumberFormat="1" applyFont="1" applyBorder="1" applyAlignment="1">
      <alignment/>
    </xf>
    <xf numFmtId="4" fontId="2" fillId="0" borderId="6" xfId="17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2" fillId="0" borderId="4" xfId="17" applyFont="1" applyBorder="1" applyAlignment="1">
      <alignment wrapText="1"/>
      <protection/>
    </xf>
    <xf numFmtId="0" fontId="1" fillId="0" borderId="4" xfId="17" applyFont="1" applyBorder="1" applyAlignment="1">
      <alignment wrapText="1"/>
      <protection/>
    </xf>
    <xf numFmtId="0" fontId="1" fillId="0" borderId="4" xfId="17" applyBorder="1" applyAlignment="1">
      <alignment wrapText="1"/>
      <protection/>
    </xf>
    <xf numFmtId="0" fontId="2" fillId="0" borderId="4" xfId="17" applyFont="1" applyBorder="1" applyAlignment="1">
      <alignment vertical="center" wrapText="1"/>
      <protection/>
    </xf>
    <xf numFmtId="0" fontId="2" fillId="0" borderId="5" xfId="17" applyFont="1" applyBorder="1" applyAlignment="1">
      <alignment vertical="center" wrapText="1"/>
      <protection/>
    </xf>
    <xf numFmtId="0" fontId="2" fillId="0" borderId="5" xfId="17" applyFont="1" applyBorder="1" applyAlignment="1">
      <alignment wrapText="1"/>
      <protection/>
    </xf>
    <xf numFmtId="0" fontId="2" fillId="0" borderId="4" xfId="17" applyFont="1" applyBorder="1" applyAlignment="1">
      <alignment wrapText="1"/>
      <protection/>
    </xf>
    <xf numFmtId="0" fontId="1" fillId="0" borderId="5" xfId="17" applyFont="1" applyBorder="1" applyAlignment="1">
      <alignment wrapText="1"/>
      <protection/>
    </xf>
    <xf numFmtId="0" fontId="1" fillId="0" borderId="5" xfId="17" applyFont="1" applyBorder="1" applyAlignment="1">
      <alignment wrapText="1"/>
      <protection/>
    </xf>
    <xf numFmtId="0" fontId="1" fillId="0" borderId="4" xfId="17" applyFont="1" applyBorder="1" applyAlignment="1">
      <alignment wrapText="1"/>
      <protection/>
    </xf>
    <xf numFmtId="0" fontId="0" fillId="0" borderId="2" xfId="0" applyBorder="1" applyAlignment="1">
      <alignment/>
    </xf>
    <xf numFmtId="4" fontId="1" fillId="0" borderId="4" xfId="17" applyNumberFormat="1" applyFont="1" applyBorder="1" applyAlignment="1">
      <alignment wrapText="1"/>
      <protection/>
    </xf>
    <xf numFmtId="4" fontId="1" fillId="0" borderId="5" xfId="17" applyNumberFormat="1" applyFont="1" applyBorder="1" applyAlignment="1">
      <alignment wrapText="1"/>
      <protection/>
    </xf>
    <xf numFmtId="4" fontId="0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4" fontId="1" fillId="0" borderId="4" xfId="17" applyNumberFormat="1" applyFont="1" applyBorder="1" applyAlignment="1">
      <alignment/>
      <protection/>
    </xf>
    <xf numFmtId="4" fontId="2" fillId="0" borderId="2" xfId="17" applyNumberFormat="1" applyFont="1" applyBorder="1" applyAlignment="1">
      <alignment wrapText="1"/>
      <protection/>
    </xf>
    <xf numFmtId="4" fontId="2" fillId="0" borderId="2" xfId="17" applyNumberFormat="1" applyFont="1" applyBorder="1" applyAlignment="1">
      <alignment vertical="center" wrapText="1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2" fillId="0" borderId="2" xfId="17" applyNumberFormat="1" applyFont="1" applyFill="1" applyBorder="1" applyAlignment="1">
      <alignment horizontal="center" vertical="center" wrapText="1"/>
      <protection/>
    </xf>
    <xf numFmtId="0" fontId="3" fillId="0" borderId="2" xfId="0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1" fillId="0" borderId="2" xfId="17" applyNumberFormat="1" applyFont="1" applyBorder="1" applyAlignment="1">
      <alignment wrapText="1"/>
      <protection/>
    </xf>
    <xf numFmtId="4" fontId="0" fillId="0" borderId="0" xfId="0" applyNumberFormat="1" applyFont="1" applyAlignment="1">
      <alignment/>
    </xf>
    <xf numFmtId="4" fontId="2" fillId="0" borderId="7" xfId="17" applyNumberFormat="1" applyFont="1" applyBorder="1" applyAlignment="1">
      <alignment horizontal="right" vertical="center" wrapText="1"/>
      <protection/>
    </xf>
    <xf numFmtId="4" fontId="2" fillId="0" borderId="8" xfId="17" applyNumberFormat="1" applyFont="1" applyBorder="1" applyAlignment="1">
      <alignment horizontal="right" vertical="center" wrapText="1"/>
      <protection/>
    </xf>
    <xf numFmtId="0" fontId="2" fillId="0" borderId="9" xfId="17" applyFont="1" applyBorder="1" applyAlignment="1">
      <alignment horizontal="left" vertical="center" wrapText="1"/>
      <protection/>
    </xf>
    <xf numFmtId="4" fontId="1" fillId="0" borderId="2" xfId="17" applyNumberFormat="1" applyFont="1" applyBorder="1" applyAlignment="1">
      <alignment/>
      <protection/>
    </xf>
    <xf numFmtId="4" fontId="2" fillId="0" borderId="2" xfId="17" applyNumberFormat="1" applyFont="1" applyBorder="1" applyAlignment="1">
      <alignment horizontal="right" vertical="center" wrapText="1"/>
      <protection/>
    </xf>
    <xf numFmtId="0" fontId="2" fillId="0" borderId="9" xfId="17" applyFont="1" applyBorder="1" applyAlignment="1">
      <alignment wrapText="1"/>
      <protection/>
    </xf>
    <xf numFmtId="0" fontId="2" fillId="0" borderId="10" xfId="17" applyFont="1" applyBorder="1" applyAlignment="1">
      <alignment wrapText="1"/>
      <protection/>
    </xf>
    <xf numFmtId="4" fontId="2" fillId="0" borderId="10" xfId="17" applyNumberFormat="1" applyFont="1" applyBorder="1" applyAlignment="1">
      <alignment wrapText="1"/>
      <protection/>
    </xf>
    <xf numFmtId="4" fontId="2" fillId="0" borderId="10" xfId="17" applyNumberFormat="1" applyFont="1" applyBorder="1" applyAlignment="1">
      <alignment/>
      <protection/>
    </xf>
    <xf numFmtId="0" fontId="2" fillId="0" borderId="11" xfId="17" applyFont="1" applyBorder="1" applyAlignment="1">
      <alignment horizontal="left" vertical="center" wrapText="1"/>
      <protection/>
    </xf>
    <xf numFmtId="4" fontId="2" fillId="0" borderId="12" xfId="17" applyNumberFormat="1" applyFont="1" applyBorder="1" applyAlignment="1">
      <alignment horizontal="right" vertical="center" wrapText="1"/>
      <protection/>
    </xf>
    <xf numFmtId="0" fontId="2" fillId="0" borderId="13" xfId="17" applyFont="1" applyBorder="1" applyAlignment="1">
      <alignment horizontal="left" vertical="center" wrapText="1"/>
      <protection/>
    </xf>
    <xf numFmtId="4" fontId="2" fillId="0" borderId="14" xfId="17" applyNumberFormat="1" applyFont="1" applyBorder="1" applyAlignment="1">
      <alignment horizontal="right" vertical="center" wrapText="1"/>
      <protection/>
    </xf>
    <xf numFmtId="4" fontId="3" fillId="0" borderId="15" xfId="0" applyNumberFormat="1" applyFont="1" applyBorder="1" applyAlignment="1">
      <alignment/>
    </xf>
    <xf numFmtId="0" fontId="0" fillId="0" borderId="4" xfId="0" applyFont="1" applyBorder="1" applyAlignment="1">
      <alignment/>
    </xf>
    <xf numFmtId="4" fontId="2" fillId="0" borderId="10" xfId="17" applyNumberFormat="1" applyFont="1" applyBorder="1" applyAlignment="1">
      <alignment horizontal="right" vertical="center" wrapText="1"/>
      <protection/>
    </xf>
    <xf numFmtId="0" fontId="3" fillId="0" borderId="13" xfId="0" applyFont="1" applyBorder="1" applyAlignment="1">
      <alignment/>
    </xf>
    <xf numFmtId="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" fontId="2" fillId="0" borderId="2" xfId="17" applyNumberFormat="1" applyFont="1" applyBorder="1" applyAlignment="1">
      <alignment horizontal="right" wrapText="1"/>
      <protection/>
    </xf>
    <xf numFmtId="4" fontId="2" fillId="0" borderId="14" xfId="17" applyNumberFormat="1" applyFont="1" applyBorder="1" applyAlignment="1">
      <alignment horizontal="right" wrapText="1"/>
      <protection/>
    </xf>
    <xf numFmtId="0" fontId="2" fillId="0" borderId="13" xfId="17" applyFont="1" applyBorder="1" applyAlignment="1">
      <alignment horizontal="left" vertical="center" wrapText="1"/>
      <protection/>
    </xf>
    <xf numFmtId="4" fontId="2" fillId="0" borderId="17" xfId="17" applyNumberFormat="1" applyFont="1" applyBorder="1" applyAlignment="1">
      <alignment horizontal="right" vertical="center" wrapText="1"/>
      <protection/>
    </xf>
    <xf numFmtId="4" fontId="2" fillId="0" borderId="4" xfId="17" applyNumberFormat="1" applyFont="1" applyFill="1" applyBorder="1" applyAlignment="1">
      <alignment horizontal="center" vertical="center" wrapText="1"/>
      <protection/>
    </xf>
    <xf numFmtId="0" fontId="3" fillId="0" borderId="4" xfId="0" applyFont="1" applyBorder="1" applyAlignment="1">
      <alignment/>
    </xf>
    <xf numFmtId="4" fontId="0" fillId="0" borderId="4" xfId="0" applyNumberFormat="1" applyFont="1" applyBorder="1" applyAlignment="1">
      <alignment/>
    </xf>
    <xf numFmtId="4" fontId="2" fillId="0" borderId="4" xfId="17" applyNumberFormat="1" applyFont="1" applyBorder="1" applyAlignment="1">
      <alignment/>
      <protection/>
    </xf>
    <xf numFmtId="4" fontId="2" fillId="0" borderId="4" xfId="17" applyNumberFormat="1" applyFont="1" applyBorder="1" applyAlignment="1">
      <alignment/>
      <protection/>
    </xf>
    <xf numFmtId="4" fontId="3" fillId="0" borderId="4" xfId="0" applyNumberFormat="1" applyFont="1" applyBorder="1" applyAlignment="1">
      <alignment/>
    </xf>
    <xf numFmtId="4" fontId="1" fillId="0" borderId="4" xfId="17" applyNumberFormat="1" applyFont="1" applyBorder="1">
      <alignment/>
      <protection/>
    </xf>
    <xf numFmtId="4" fontId="2" fillId="0" borderId="18" xfId="17" applyNumberFormat="1" applyFont="1" applyBorder="1" applyAlignment="1">
      <alignment horizontal="center" vertical="center" wrapText="1"/>
      <protection/>
    </xf>
    <xf numFmtId="4" fontId="2" fillId="0" borderId="19" xfId="17" applyNumberFormat="1" applyFont="1" applyBorder="1" applyAlignment="1">
      <alignment horizontal="center" vertical="center" wrapText="1"/>
      <protection/>
    </xf>
    <xf numFmtId="4" fontId="2" fillId="0" borderId="20" xfId="17" applyNumberFormat="1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wrapText="1"/>
    </xf>
    <xf numFmtId="4" fontId="3" fillId="0" borderId="22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4" fontId="3" fillId="0" borderId="22" xfId="0" applyNumberFormat="1" applyFont="1" applyBorder="1" applyAlignment="1">
      <alignment/>
    </xf>
    <xf numFmtId="4" fontId="1" fillId="0" borderId="22" xfId="17" applyNumberFormat="1" applyFont="1" applyBorder="1" applyAlignment="1">
      <alignment wrapText="1"/>
      <protection/>
    </xf>
    <xf numFmtId="4" fontId="0" fillId="0" borderId="22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2" fillId="0" borderId="0" xfId="17" applyFont="1" applyAlignment="1">
      <alignment horizontal="center" vertical="center" wrapText="1"/>
      <protection/>
    </xf>
    <xf numFmtId="0" fontId="0" fillId="0" borderId="0" xfId="0" applyAlignment="1">
      <alignment/>
    </xf>
    <xf numFmtId="4" fontId="2" fillId="0" borderId="12" xfId="17" applyNumberFormat="1" applyFont="1" applyBorder="1" applyAlignment="1">
      <alignment horizontal="right" wrapText="1"/>
      <protection/>
    </xf>
    <xf numFmtId="0" fontId="2" fillId="0" borderId="0" xfId="17" applyFont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 topLeftCell="A2">
      <selection activeCell="K5" sqref="K5"/>
    </sheetView>
  </sheetViews>
  <sheetFormatPr defaultColWidth="9.140625" defaultRowHeight="12.75"/>
  <cols>
    <col min="1" max="1" width="46.421875" style="0" customWidth="1"/>
    <col min="2" max="2" width="16.00390625" style="31" hidden="1" customWidth="1"/>
    <col min="3" max="3" width="9.57421875" style="0" hidden="1" customWidth="1"/>
    <col min="4" max="4" width="16.00390625" style="0" customWidth="1"/>
    <col min="5" max="5" width="12.421875" style="0" customWidth="1"/>
    <col min="6" max="6" width="7.8515625" style="0" customWidth="1"/>
    <col min="7" max="7" width="9.7109375" style="13" hidden="1" customWidth="1"/>
    <col min="8" max="8" width="15.8515625" style="13" hidden="1" customWidth="1"/>
    <col min="9" max="9" width="14.7109375" style="57" hidden="1" customWidth="1"/>
  </cols>
  <sheetData>
    <row r="1" spans="4:9" ht="12.75" hidden="1">
      <c r="D1" s="46"/>
      <c r="E1" s="46" t="s">
        <v>36</v>
      </c>
      <c r="G1" s="50"/>
      <c r="H1" s="50"/>
      <c r="I1" s="51"/>
    </row>
    <row r="2" spans="4:9" ht="12.75">
      <c r="D2" s="46"/>
      <c r="E2" s="46"/>
      <c r="G2" s="50"/>
      <c r="H2" s="50"/>
      <c r="I2" s="51"/>
    </row>
    <row r="3" spans="4:9" ht="12.75">
      <c r="D3" s="46"/>
      <c r="E3" s="105" t="s">
        <v>36</v>
      </c>
      <c r="F3" s="105"/>
      <c r="G3" s="50"/>
      <c r="H3" s="50"/>
      <c r="I3" s="51"/>
    </row>
    <row r="4" spans="1:9" ht="16.5" customHeight="1">
      <c r="A4" s="103" t="s">
        <v>69</v>
      </c>
      <c r="B4" s="103"/>
      <c r="C4" s="103"/>
      <c r="D4" s="103"/>
      <c r="E4" s="103"/>
      <c r="F4" s="104"/>
      <c r="G4" s="104"/>
      <c r="H4" s="104"/>
      <c r="I4" s="51"/>
    </row>
    <row r="5" spans="1:9" ht="16.5" customHeight="1" thickBot="1">
      <c r="A5" s="100"/>
      <c r="B5" s="100"/>
      <c r="C5" s="100"/>
      <c r="D5" s="100"/>
      <c r="E5" s="100"/>
      <c r="F5" s="101"/>
      <c r="G5" s="101"/>
      <c r="H5" s="101"/>
      <c r="I5" s="51"/>
    </row>
    <row r="6" spans="1:9" ht="42.75" customHeight="1">
      <c r="A6" s="88" t="s">
        <v>8</v>
      </c>
      <c r="B6" s="89" t="s">
        <v>32</v>
      </c>
      <c r="C6" s="89" t="s">
        <v>28</v>
      </c>
      <c r="D6" s="89" t="s">
        <v>51</v>
      </c>
      <c r="E6" s="90" t="s">
        <v>46</v>
      </c>
      <c r="F6" s="91" t="s">
        <v>47</v>
      </c>
      <c r="G6" s="81" t="s">
        <v>48</v>
      </c>
      <c r="H6" s="52" t="s">
        <v>49</v>
      </c>
      <c r="I6" s="52" t="s">
        <v>50</v>
      </c>
    </row>
    <row r="7" spans="1:9" s="12" customFormat="1" ht="12.75">
      <c r="A7" s="11" t="s">
        <v>14</v>
      </c>
      <c r="B7" s="15"/>
      <c r="C7" s="32"/>
      <c r="D7" s="15"/>
      <c r="E7" s="27"/>
      <c r="F7" s="92"/>
      <c r="G7" s="82"/>
      <c r="H7" s="53"/>
      <c r="I7" s="16"/>
    </row>
    <row r="8" spans="1:9" s="13" customFormat="1" ht="12.75">
      <c r="A8" s="10" t="s">
        <v>26</v>
      </c>
      <c r="B8" s="43">
        <v>762432</v>
      </c>
      <c r="C8" s="33">
        <v>209</v>
      </c>
      <c r="D8" s="43">
        <v>1200073</v>
      </c>
      <c r="E8" s="5">
        <v>1139986.15</v>
      </c>
      <c r="F8" s="93">
        <f>ROUND(E8/D8*100,2)</f>
        <v>94.99</v>
      </c>
      <c r="G8" s="83">
        <v>184</v>
      </c>
      <c r="H8" s="54">
        <v>968462</v>
      </c>
      <c r="I8" s="54">
        <v>1153286</v>
      </c>
    </row>
    <row r="9" spans="1:9" s="13" customFormat="1" ht="12.75">
      <c r="A9" s="10" t="s">
        <v>9</v>
      </c>
      <c r="B9" s="43">
        <v>331000</v>
      </c>
      <c r="C9" s="33">
        <v>57</v>
      </c>
      <c r="D9" s="43">
        <v>500564</v>
      </c>
      <c r="E9" s="6">
        <v>478022.18</v>
      </c>
      <c r="F9" s="93">
        <f aca="true" t="shared" si="0" ref="F9:F89">ROUND(E9/D9*100,2)</f>
        <v>95.5</v>
      </c>
      <c r="G9" s="83">
        <v>47</v>
      </c>
      <c r="H9" s="54">
        <v>426620</v>
      </c>
      <c r="I9" s="54">
        <v>294589</v>
      </c>
    </row>
    <row r="10" spans="1:9" s="13" customFormat="1" ht="12.75">
      <c r="A10" s="10" t="s">
        <v>25</v>
      </c>
      <c r="B10" s="43">
        <v>341000</v>
      </c>
      <c r="C10" s="33">
        <v>53</v>
      </c>
      <c r="D10" s="43">
        <v>498253</v>
      </c>
      <c r="E10" s="6">
        <v>462178.02</v>
      </c>
      <c r="F10" s="93">
        <f t="shared" si="0"/>
        <v>92.76</v>
      </c>
      <c r="G10" s="83">
        <v>38</v>
      </c>
      <c r="H10" s="54">
        <v>531811</v>
      </c>
      <c r="I10" s="54">
        <v>238179</v>
      </c>
    </row>
    <row r="11" spans="1:9" s="13" customFormat="1" ht="12.75">
      <c r="A11" s="10" t="s">
        <v>10</v>
      </c>
      <c r="B11" s="43">
        <v>366000</v>
      </c>
      <c r="C11" s="33">
        <v>57</v>
      </c>
      <c r="D11" s="43">
        <v>755171</v>
      </c>
      <c r="E11" s="6">
        <v>521569.05</v>
      </c>
      <c r="F11" s="93">
        <f t="shared" si="0"/>
        <v>69.07</v>
      </c>
      <c r="G11" s="83">
        <v>73</v>
      </c>
      <c r="H11" s="54">
        <v>564843</v>
      </c>
      <c r="I11" s="54">
        <v>457554</v>
      </c>
    </row>
    <row r="12" spans="1:9" s="13" customFormat="1" ht="12.75">
      <c r="A12" s="10" t="s">
        <v>11</v>
      </c>
      <c r="B12" s="43">
        <v>323000</v>
      </c>
      <c r="C12" s="33">
        <v>48</v>
      </c>
      <c r="D12" s="43">
        <v>486690</v>
      </c>
      <c r="E12" s="6">
        <v>439590.06</v>
      </c>
      <c r="F12" s="93">
        <f t="shared" si="0"/>
        <v>90.32</v>
      </c>
      <c r="G12" s="83">
        <v>33</v>
      </c>
      <c r="H12" s="54">
        <v>491042</v>
      </c>
      <c r="I12" s="54">
        <v>206839</v>
      </c>
    </row>
    <row r="13" spans="1:9" s="13" customFormat="1" ht="12.75">
      <c r="A13" s="2" t="s">
        <v>1</v>
      </c>
      <c r="B13" s="19">
        <f>SUM(B8:B12)</f>
        <v>2123432</v>
      </c>
      <c r="C13" s="35">
        <f>SUM(C8:C12)</f>
        <v>424</v>
      </c>
      <c r="D13" s="19">
        <f>SUM(D8:D12)</f>
        <v>3440751</v>
      </c>
      <c r="E13" s="19">
        <f>SUM(E8:E12)</f>
        <v>3041345.46</v>
      </c>
      <c r="F13" s="95">
        <f t="shared" si="0"/>
        <v>88.39</v>
      </c>
      <c r="G13" s="84">
        <f>SUM(G8:G12)</f>
        <v>375</v>
      </c>
      <c r="H13" s="8">
        <f>SUM(H8:H12)</f>
        <v>2982778</v>
      </c>
      <c r="I13" s="8">
        <f>SUM(I8:I12)</f>
        <v>2350447</v>
      </c>
    </row>
    <row r="14" spans="1:9" ht="12.75">
      <c r="A14" s="2"/>
      <c r="B14" s="26"/>
      <c r="C14" s="36"/>
      <c r="D14" s="26"/>
      <c r="E14" s="9"/>
      <c r="F14" s="94"/>
      <c r="G14" s="83"/>
      <c r="H14" s="54"/>
      <c r="I14" s="54"/>
    </row>
    <row r="15" spans="1:9" ht="12.75">
      <c r="A15" s="3" t="s">
        <v>22</v>
      </c>
      <c r="B15" s="20"/>
      <c r="C15" s="37"/>
      <c r="D15" s="20"/>
      <c r="E15" s="9"/>
      <c r="F15" s="94"/>
      <c r="G15" s="83"/>
      <c r="H15" s="54"/>
      <c r="I15" s="54"/>
    </row>
    <row r="16" spans="1:9" s="13" customFormat="1" ht="12.75">
      <c r="A16" s="10" t="s">
        <v>6</v>
      </c>
      <c r="B16" s="43">
        <v>36000</v>
      </c>
      <c r="C16" s="33">
        <v>11</v>
      </c>
      <c r="D16" s="43">
        <v>55047</v>
      </c>
      <c r="E16" s="61">
        <v>50615.25</v>
      </c>
      <c r="F16" s="93">
        <f t="shared" si="0"/>
        <v>91.95</v>
      </c>
      <c r="G16" s="83">
        <v>4</v>
      </c>
      <c r="H16" s="54">
        <v>52386</v>
      </c>
      <c r="I16" s="54"/>
    </row>
    <row r="17" spans="1:9" s="13" customFormat="1" ht="12.75">
      <c r="A17" s="10" t="s">
        <v>5</v>
      </c>
      <c r="B17" s="43">
        <v>29000</v>
      </c>
      <c r="C17" s="33">
        <v>5</v>
      </c>
      <c r="D17" s="43">
        <v>42187</v>
      </c>
      <c r="E17" s="61">
        <v>38023.14</v>
      </c>
      <c r="F17" s="93">
        <f t="shared" si="0"/>
        <v>90.13</v>
      </c>
      <c r="G17" s="83">
        <v>3</v>
      </c>
      <c r="H17" s="54">
        <v>40313</v>
      </c>
      <c r="I17" s="54"/>
    </row>
    <row r="18" spans="1:9" s="13" customFormat="1" ht="12.75">
      <c r="A18" s="10" t="s">
        <v>0</v>
      </c>
      <c r="B18" s="43">
        <v>44000</v>
      </c>
      <c r="C18" s="33">
        <v>12</v>
      </c>
      <c r="D18" s="43">
        <v>69073</v>
      </c>
      <c r="E18" s="61">
        <v>62825.07</v>
      </c>
      <c r="F18" s="93">
        <f t="shared" si="0"/>
        <v>90.95</v>
      </c>
      <c r="G18" s="83">
        <v>7</v>
      </c>
      <c r="H18" s="54">
        <v>63494</v>
      </c>
      <c r="I18" s="54"/>
    </row>
    <row r="19" spans="1:9" s="13" customFormat="1" ht="12.75">
      <c r="A19" s="10" t="s">
        <v>4</v>
      </c>
      <c r="B19" s="43">
        <v>40000</v>
      </c>
      <c r="C19" s="33">
        <v>8</v>
      </c>
      <c r="D19" s="43">
        <v>62991</v>
      </c>
      <c r="E19" s="61">
        <v>57674.84</v>
      </c>
      <c r="F19" s="93">
        <f t="shared" si="0"/>
        <v>91.56</v>
      </c>
      <c r="G19" s="83">
        <v>5</v>
      </c>
      <c r="H19" s="54">
        <v>64590</v>
      </c>
      <c r="I19" s="54"/>
    </row>
    <row r="20" spans="1:9" s="12" customFormat="1" ht="12.75">
      <c r="A20" s="2" t="s">
        <v>23</v>
      </c>
      <c r="B20" s="15">
        <f>SUM(B16:B19)</f>
        <v>149000</v>
      </c>
      <c r="C20" s="15">
        <f>SUM(C16:C19)</f>
        <v>36</v>
      </c>
      <c r="D20" s="15">
        <f>SUM(D16:D19)</f>
        <v>229298</v>
      </c>
      <c r="E20" s="25">
        <f>SUM(E16:E19)</f>
        <v>209138.3</v>
      </c>
      <c r="F20" s="92">
        <f t="shared" si="0"/>
        <v>91.21</v>
      </c>
      <c r="G20" s="85">
        <f>SUM(G16:G19)</f>
        <v>19</v>
      </c>
      <c r="H20" s="25">
        <f>SUM(H16:H19)</f>
        <v>220783</v>
      </c>
      <c r="I20" s="16"/>
    </row>
    <row r="21" spans="1:9" s="12" customFormat="1" ht="12.75">
      <c r="A21" s="2"/>
      <c r="B21" s="15"/>
      <c r="C21" s="15"/>
      <c r="D21" s="15"/>
      <c r="E21" s="25"/>
      <c r="F21" s="92"/>
      <c r="G21" s="85"/>
      <c r="H21" s="25"/>
      <c r="I21" s="16"/>
    </row>
    <row r="22" spans="1:9" ht="12.75">
      <c r="A22" s="2" t="s">
        <v>24</v>
      </c>
      <c r="B22" s="19"/>
      <c r="C22" s="35"/>
      <c r="D22" s="17"/>
      <c r="E22" s="7"/>
      <c r="F22" s="94"/>
      <c r="G22" s="83"/>
      <c r="H22" s="54"/>
      <c r="I22" s="54"/>
    </row>
    <row r="23" spans="1:9" s="13" customFormat="1" ht="12.75">
      <c r="A23" s="10" t="s">
        <v>7</v>
      </c>
      <c r="B23" s="43">
        <v>340000</v>
      </c>
      <c r="C23" s="33">
        <v>0</v>
      </c>
      <c r="D23" s="43">
        <v>463398</v>
      </c>
      <c r="E23" s="61">
        <v>433262.5</v>
      </c>
      <c r="F23" s="93">
        <f t="shared" si="0"/>
        <v>93.5</v>
      </c>
      <c r="G23" s="83">
        <v>17</v>
      </c>
      <c r="H23" s="54">
        <v>444940</v>
      </c>
      <c r="I23" s="54"/>
    </row>
    <row r="24" spans="1:9" ht="12.75">
      <c r="A24" s="2" t="s">
        <v>3</v>
      </c>
      <c r="B24" s="19">
        <f>SUM(B23:B23)</f>
        <v>340000</v>
      </c>
      <c r="C24" s="35"/>
      <c r="D24" s="19">
        <f>SUM(D23:D23)</f>
        <v>463398</v>
      </c>
      <c r="E24" s="19">
        <f>SUM(E23:E23)</f>
        <v>433262.5</v>
      </c>
      <c r="F24" s="95">
        <f t="shared" si="0"/>
        <v>93.5</v>
      </c>
      <c r="G24" s="19">
        <f>SUM(G23:G23)</f>
        <v>17</v>
      </c>
      <c r="H24" s="49">
        <f>SUM(H23:H23)</f>
        <v>444940</v>
      </c>
      <c r="I24" s="54"/>
    </row>
    <row r="25" spans="1:9" ht="12.75">
      <c r="A25" s="3"/>
      <c r="B25" s="20"/>
      <c r="C25" s="37"/>
      <c r="D25" s="20"/>
      <c r="E25" s="9"/>
      <c r="F25" s="94"/>
      <c r="G25" s="83"/>
      <c r="H25" s="54"/>
      <c r="I25" s="54"/>
    </row>
    <row r="26" spans="1:9" s="13" customFormat="1" ht="12.75">
      <c r="A26" s="3" t="s">
        <v>21</v>
      </c>
      <c r="B26" s="21">
        <v>1162000</v>
      </c>
      <c r="C26" s="38">
        <v>314</v>
      </c>
      <c r="D26" s="21">
        <v>1444700</v>
      </c>
      <c r="E26" s="8">
        <v>1373183.7</v>
      </c>
      <c r="F26" s="95">
        <f t="shared" si="0"/>
        <v>95.05</v>
      </c>
      <c r="G26" s="86">
        <v>220</v>
      </c>
      <c r="H26" s="28">
        <v>1385649</v>
      </c>
      <c r="I26" s="28">
        <v>1378929</v>
      </c>
    </row>
    <row r="27" spans="1:9" ht="12.75" hidden="1">
      <c r="A27" s="3"/>
      <c r="B27" s="20"/>
      <c r="C27" s="37"/>
      <c r="D27" s="20"/>
      <c r="E27" s="9"/>
      <c r="F27" s="94"/>
      <c r="G27" s="83"/>
      <c r="H27" s="45"/>
      <c r="I27" s="55"/>
    </row>
    <row r="28" spans="1:9" ht="12.75">
      <c r="A28" s="3"/>
      <c r="B28" s="21"/>
      <c r="C28" s="38"/>
      <c r="D28" s="21"/>
      <c r="E28" s="8"/>
      <c r="F28" s="94"/>
      <c r="G28" s="83"/>
      <c r="H28" s="54"/>
      <c r="I28" s="54"/>
    </row>
    <row r="29" spans="1:9" ht="12.75">
      <c r="A29" s="3" t="s">
        <v>20</v>
      </c>
      <c r="B29" s="21"/>
      <c r="C29" s="38"/>
      <c r="D29" s="21"/>
      <c r="E29" s="8"/>
      <c r="F29" s="94"/>
      <c r="G29" s="83"/>
      <c r="H29" s="54"/>
      <c r="I29" s="54"/>
    </row>
    <row r="30" spans="1:9" s="13" customFormat="1" ht="12.75">
      <c r="A30" s="10" t="s">
        <v>26</v>
      </c>
      <c r="B30" s="43">
        <v>4000</v>
      </c>
      <c r="C30" s="33"/>
      <c r="D30" s="43">
        <v>3959</v>
      </c>
      <c r="E30" s="5">
        <v>2077.99</v>
      </c>
      <c r="F30" s="93">
        <f t="shared" si="0"/>
        <v>52.49</v>
      </c>
      <c r="G30" s="43"/>
      <c r="H30" s="54">
        <v>0</v>
      </c>
      <c r="I30" s="54"/>
    </row>
    <row r="31" spans="1:9" s="13" customFormat="1" ht="12.75">
      <c r="A31" s="10" t="s">
        <v>9</v>
      </c>
      <c r="B31" s="43">
        <v>2000</v>
      </c>
      <c r="C31" s="33"/>
      <c r="D31" s="43">
        <v>1895</v>
      </c>
      <c r="E31" s="6">
        <v>1895</v>
      </c>
      <c r="F31" s="93">
        <f t="shared" si="0"/>
        <v>100</v>
      </c>
      <c r="G31" s="43"/>
      <c r="H31" s="54">
        <v>2606</v>
      </c>
      <c r="I31" s="54"/>
    </row>
    <row r="32" spans="1:9" s="13" customFormat="1" ht="12.75">
      <c r="A32" s="10" t="s">
        <v>25</v>
      </c>
      <c r="B32" s="43">
        <v>2000</v>
      </c>
      <c r="C32" s="33"/>
      <c r="D32" s="43">
        <v>1772</v>
      </c>
      <c r="E32" s="6">
        <v>1730</v>
      </c>
      <c r="F32" s="93">
        <f t="shared" si="0"/>
        <v>97.63</v>
      </c>
      <c r="G32" s="43"/>
      <c r="H32" s="54">
        <v>1800</v>
      </c>
      <c r="I32" s="54"/>
    </row>
    <row r="33" spans="1:9" s="13" customFormat="1" ht="12.75">
      <c r="A33" s="10" t="s">
        <v>10</v>
      </c>
      <c r="B33" s="43">
        <v>2000</v>
      </c>
      <c r="C33" s="33"/>
      <c r="D33" s="43">
        <v>1578</v>
      </c>
      <c r="E33" s="6">
        <v>1570</v>
      </c>
      <c r="F33" s="93">
        <f t="shared" si="0"/>
        <v>99.49</v>
      </c>
      <c r="G33" s="43"/>
      <c r="H33" s="54">
        <v>1600</v>
      </c>
      <c r="I33" s="54"/>
    </row>
    <row r="34" spans="1:9" s="13" customFormat="1" ht="12.75">
      <c r="A34" s="10" t="s">
        <v>11</v>
      </c>
      <c r="B34" s="43">
        <v>2000</v>
      </c>
      <c r="C34" s="33"/>
      <c r="D34" s="43">
        <v>1683</v>
      </c>
      <c r="E34" s="6">
        <v>870</v>
      </c>
      <c r="F34" s="93">
        <f t="shared" si="0"/>
        <v>51.69</v>
      </c>
      <c r="G34" s="43"/>
      <c r="H34" s="54">
        <v>1700</v>
      </c>
      <c r="I34" s="54"/>
    </row>
    <row r="35" spans="1:9" s="13" customFormat="1" ht="12.75">
      <c r="A35" s="4" t="s">
        <v>15</v>
      </c>
      <c r="B35" s="22">
        <v>7000</v>
      </c>
      <c r="C35" s="39"/>
      <c r="D35" s="22">
        <v>5446</v>
      </c>
      <c r="E35" s="14">
        <v>3862.68</v>
      </c>
      <c r="F35" s="93">
        <f t="shared" si="0"/>
        <v>70.93</v>
      </c>
      <c r="G35" s="24"/>
      <c r="H35" s="54">
        <v>0</v>
      </c>
      <c r="I35" s="54"/>
    </row>
    <row r="36" spans="1:9" s="13" customFormat="1" ht="12.75">
      <c r="A36" s="4" t="s">
        <v>7</v>
      </c>
      <c r="B36" s="22">
        <v>1000</v>
      </c>
      <c r="C36" s="39"/>
      <c r="D36" s="22">
        <v>1012</v>
      </c>
      <c r="E36" s="14">
        <v>1003.5</v>
      </c>
      <c r="F36" s="93">
        <f t="shared" si="0"/>
        <v>99.16</v>
      </c>
      <c r="G36" s="24"/>
      <c r="H36" s="54">
        <v>1933</v>
      </c>
      <c r="I36" s="54"/>
    </row>
    <row r="37" spans="1:9" s="13" customFormat="1" ht="12.75">
      <c r="A37" s="10" t="s">
        <v>57</v>
      </c>
      <c r="B37" s="22"/>
      <c r="C37" s="39"/>
      <c r="D37" s="56">
        <v>0</v>
      </c>
      <c r="E37" s="56">
        <v>0</v>
      </c>
      <c r="F37" s="96">
        <v>0</v>
      </c>
      <c r="G37" s="24"/>
      <c r="H37" s="54">
        <v>14636</v>
      </c>
      <c r="I37" s="54"/>
    </row>
    <row r="38" spans="1:9" s="12" customFormat="1" ht="12.75">
      <c r="A38" s="3" t="s">
        <v>16</v>
      </c>
      <c r="B38" s="20">
        <f>SUM(B30:B36)</f>
        <v>20000</v>
      </c>
      <c r="C38" s="37"/>
      <c r="D38" s="20">
        <f>SUM(D30:D37)</f>
        <v>17345</v>
      </c>
      <c r="E38" s="9">
        <f>SUM(E30:E36)</f>
        <v>13009.17</v>
      </c>
      <c r="F38" s="95">
        <f t="shared" si="0"/>
        <v>75</v>
      </c>
      <c r="G38" s="21">
        <f>SUM(G30:G36)</f>
        <v>0</v>
      </c>
      <c r="H38" s="48">
        <f>SUM(H30:H37)</f>
        <v>24275</v>
      </c>
      <c r="I38" s="16">
        <v>24275</v>
      </c>
    </row>
    <row r="39" spans="1:9" s="12" customFormat="1" ht="12.75">
      <c r="A39" s="3"/>
      <c r="B39" s="20"/>
      <c r="C39" s="37"/>
      <c r="D39" s="20"/>
      <c r="E39" s="9"/>
      <c r="F39" s="95"/>
      <c r="G39" s="21"/>
      <c r="H39" s="48"/>
      <c r="I39" s="16"/>
    </row>
    <row r="40" spans="1:9" ht="25.5">
      <c r="A40" s="3" t="s">
        <v>13</v>
      </c>
      <c r="B40" s="21"/>
      <c r="C40" s="38"/>
      <c r="D40" s="21"/>
      <c r="E40" s="8"/>
      <c r="F40" s="95"/>
      <c r="G40" s="83"/>
      <c r="H40" s="54"/>
      <c r="I40" s="54"/>
    </row>
    <row r="41" spans="1:9" s="13" customFormat="1" ht="12.75">
      <c r="A41" s="10" t="s">
        <v>26</v>
      </c>
      <c r="B41" s="43">
        <v>18440</v>
      </c>
      <c r="C41" s="33"/>
      <c r="D41" s="43">
        <v>25400</v>
      </c>
      <c r="E41" s="5">
        <v>25400</v>
      </c>
      <c r="F41" s="93">
        <f t="shared" si="0"/>
        <v>100</v>
      </c>
      <c r="G41" s="87"/>
      <c r="H41" s="54">
        <v>0</v>
      </c>
      <c r="I41" s="54"/>
    </row>
    <row r="42" spans="1:9" s="13" customFormat="1" ht="12.75">
      <c r="A42" s="10" t="s">
        <v>9</v>
      </c>
      <c r="B42" s="43">
        <v>6690</v>
      </c>
      <c r="C42" s="33"/>
      <c r="D42" s="43">
        <v>8450</v>
      </c>
      <c r="E42" s="6">
        <v>8450</v>
      </c>
      <c r="F42" s="93">
        <f t="shared" si="0"/>
        <v>100</v>
      </c>
      <c r="G42" s="47"/>
      <c r="H42" s="54">
        <v>8943</v>
      </c>
      <c r="I42" s="54"/>
    </row>
    <row r="43" spans="1:9" s="13" customFormat="1" ht="12.75">
      <c r="A43" s="10" t="s">
        <v>25</v>
      </c>
      <c r="B43" s="43">
        <v>5105</v>
      </c>
      <c r="C43" s="33"/>
      <c r="D43" s="43">
        <v>6725</v>
      </c>
      <c r="E43" s="6">
        <v>6725</v>
      </c>
      <c r="F43" s="93">
        <f t="shared" si="0"/>
        <v>100</v>
      </c>
      <c r="G43" s="47"/>
      <c r="H43" s="54">
        <v>6800</v>
      </c>
      <c r="I43" s="54"/>
    </row>
    <row r="44" spans="1:9" s="13" customFormat="1" ht="12.75">
      <c r="A44" s="10" t="s">
        <v>10</v>
      </c>
      <c r="B44" s="43">
        <v>5854</v>
      </c>
      <c r="C44" s="33"/>
      <c r="D44" s="43">
        <v>6876</v>
      </c>
      <c r="E44" s="6">
        <v>6876</v>
      </c>
      <c r="F44" s="93">
        <f t="shared" si="0"/>
        <v>100</v>
      </c>
      <c r="G44" s="47"/>
      <c r="H44" s="54">
        <v>7000</v>
      </c>
      <c r="I44" s="54"/>
    </row>
    <row r="45" spans="1:9" s="13" customFormat="1" ht="12.75">
      <c r="A45" s="10" t="s">
        <v>11</v>
      </c>
      <c r="B45" s="43">
        <v>3734</v>
      </c>
      <c r="C45" s="33"/>
      <c r="D45" s="43">
        <v>6892</v>
      </c>
      <c r="E45" s="6">
        <v>6892</v>
      </c>
      <c r="F45" s="93">
        <f t="shared" si="0"/>
        <v>100</v>
      </c>
      <c r="G45" s="47"/>
      <c r="H45" s="54">
        <v>7000</v>
      </c>
      <c r="I45" s="54"/>
    </row>
    <row r="46" spans="1:9" s="13" customFormat="1" ht="12.75">
      <c r="A46" s="10" t="s">
        <v>7</v>
      </c>
      <c r="B46" s="44">
        <v>2177</v>
      </c>
      <c r="C46" s="40"/>
      <c r="D46" s="44">
        <v>2534</v>
      </c>
      <c r="E46" s="14">
        <v>2534</v>
      </c>
      <c r="F46" s="93">
        <f t="shared" si="0"/>
        <v>100</v>
      </c>
      <c r="G46" s="47"/>
      <c r="H46" s="54">
        <v>2667</v>
      </c>
      <c r="I46" s="54"/>
    </row>
    <row r="47" spans="1:9" ht="12.75" hidden="1">
      <c r="A47" s="10" t="s">
        <v>57</v>
      </c>
      <c r="B47" s="44"/>
      <c r="C47" s="40"/>
      <c r="D47" s="23"/>
      <c r="E47" s="14"/>
      <c r="F47" s="94"/>
      <c r="G47" s="47"/>
      <c r="H47" s="54">
        <v>25923</v>
      </c>
      <c r="I47" s="54"/>
    </row>
    <row r="48" spans="1:9" ht="12.75" hidden="1">
      <c r="A48" s="10" t="s">
        <v>58</v>
      </c>
      <c r="B48" s="44"/>
      <c r="C48" s="40"/>
      <c r="D48" s="23"/>
      <c r="E48" s="14"/>
      <c r="F48" s="94"/>
      <c r="G48" s="47"/>
      <c r="H48" s="54">
        <v>1000</v>
      </c>
      <c r="I48" s="54"/>
    </row>
    <row r="49" spans="1:9" s="13" customFormat="1" ht="12.75">
      <c r="A49" s="3" t="s">
        <v>17</v>
      </c>
      <c r="B49" s="20">
        <f>SUM(B41:B46)</f>
        <v>42000</v>
      </c>
      <c r="C49" s="37"/>
      <c r="D49" s="48">
        <f>SUM(D41:D48)</f>
        <v>56877</v>
      </c>
      <c r="E49" s="20">
        <f>SUM(E41:E48)</f>
        <v>56877</v>
      </c>
      <c r="F49" s="95">
        <f t="shared" si="0"/>
        <v>100</v>
      </c>
      <c r="G49" s="21">
        <f>SUM(G41:G46)</f>
        <v>0</v>
      </c>
      <c r="H49" s="8">
        <f>SUM(H41:H48)</f>
        <v>59333</v>
      </c>
      <c r="I49" s="28">
        <v>58333</v>
      </c>
    </row>
    <row r="50" spans="1:9" ht="12.75">
      <c r="A50" s="3"/>
      <c r="B50" s="20"/>
      <c r="C50" s="37"/>
      <c r="D50" s="20"/>
      <c r="E50" s="9"/>
      <c r="F50" s="94"/>
      <c r="G50" s="21"/>
      <c r="H50" s="8"/>
      <c r="I50" s="54"/>
    </row>
    <row r="51" spans="1:9" ht="11.25" customHeight="1">
      <c r="A51" s="3" t="s">
        <v>53</v>
      </c>
      <c r="B51" s="20"/>
      <c r="C51" s="37"/>
      <c r="D51" s="20"/>
      <c r="E51" s="9"/>
      <c r="F51" s="94"/>
      <c r="G51" s="83"/>
      <c r="H51" s="54"/>
      <c r="I51" s="54"/>
    </row>
    <row r="52" spans="1:9" s="13" customFormat="1" ht="12.75">
      <c r="A52" s="4" t="s">
        <v>35</v>
      </c>
      <c r="B52" s="24">
        <v>237600</v>
      </c>
      <c r="C52" s="41"/>
      <c r="D52" s="24">
        <v>166920</v>
      </c>
      <c r="E52" s="24">
        <v>160611.25</v>
      </c>
      <c r="F52" s="93">
        <f>ROUND(E52/D52*100,2)</f>
        <v>96.22</v>
      </c>
      <c r="G52" s="83"/>
      <c r="H52" s="54">
        <v>150991</v>
      </c>
      <c r="I52" s="54"/>
    </row>
    <row r="53" spans="1:9" s="13" customFormat="1" ht="12.75">
      <c r="A53" s="10" t="s">
        <v>37</v>
      </c>
      <c r="B53" s="24"/>
      <c r="C53" s="41"/>
      <c r="D53" s="24">
        <v>86228</v>
      </c>
      <c r="E53" s="24">
        <v>73159.9</v>
      </c>
      <c r="F53" s="93">
        <f>ROUND(E53/D53*100,2)</f>
        <v>84.84</v>
      </c>
      <c r="G53" s="83"/>
      <c r="H53" s="54">
        <v>86134</v>
      </c>
      <c r="I53" s="54"/>
    </row>
    <row r="54" spans="1:9" ht="12.75">
      <c r="A54" s="3" t="s">
        <v>52</v>
      </c>
      <c r="B54" s="20"/>
      <c r="C54" s="37"/>
      <c r="D54" s="48">
        <f>SUM(D52:D53)</f>
        <v>253148</v>
      </c>
      <c r="E54" s="20">
        <f>SUM(E52:E53)</f>
        <v>233771.15</v>
      </c>
      <c r="F54" s="95">
        <f>ROUND(E54/D54*100,2)</f>
        <v>92.35</v>
      </c>
      <c r="G54" s="83"/>
      <c r="H54" s="20">
        <f>SUM(H52:H53)</f>
        <v>237125</v>
      </c>
      <c r="I54" s="54"/>
    </row>
    <row r="55" spans="1:9" ht="12.75" hidden="1">
      <c r="A55" s="3"/>
      <c r="B55" s="20"/>
      <c r="C55" s="37"/>
      <c r="D55" s="20"/>
      <c r="E55" s="20"/>
      <c r="F55" s="95"/>
      <c r="G55" s="83"/>
      <c r="H55" s="54"/>
      <c r="I55" s="54"/>
    </row>
    <row r="56" spans="1:9" ht="12.75" hidden="1">
      <c r="A56" s="3" t="s">
        <v>55</v>
      </c>
      <c r="B56" s="20"/>
      <c r="C56" s="37"/>
      <c r="D56" s="20"/>
      <c r="E56" s="9"/>
      <c r="F56" s="94"/>
      <c r="G56" s="83"/>
      <c r="H56" s="54"/>
      <c r="I56" s="54"/>
    </row>
    <row r="57" spans="1:9" ht="12.75" hidden="1">
      <c r="A57" s="4" t="s">
        <v>54</v>
      </c>
      <c r="B57" s="24">
        <v>237600</v>
      </c>
      <c r="C57" s="41"/>
      <c r="D57" s="24"/>
      <c r="E57" s="7"/>
      <c r="F57" s="94"/>
      <c r="G57" s="83"/>
      <c r="H57" s="54"/>
      <c r="I57" s="54"/>
    </row>
    <row r="58" spans="1:9" ht="12.75" hidden="1">
      <c r="A58" s="4"/>
      <c r="B58" s="24"/>
      <c r="C58" s="41"/>
      <c r="D58" s="24"/>
      <c r="E58" s="7"/>
      <c r="F58" s="94"/>
      <c r="G58" s="83"/>
      <c r="H58" s="54"/>
      <c r="I58" s="54"/>
    </row>
    <row r="59" spans="1:9" ht="12.75" hidden="1">
      <c r="A59" s="3" t="s">
        <v>56</v>
      </c>
      <c r="B59" s="21">
        <f>SUM(B57:B58)</f>
        <v>237600</v>
      </c>
      <c r="C59" s="38"/>
      <c r="D59" s="21"/>
      <c r="E59" s="8"/>
      <c r="F59" s="95"/>
      <c r="G59" s="84"/>
      <c r="H59" s="8"/>
      <c r="I59" s="54"/>
    </row>
    <row r="60" spans="1:9" ht="12.75" hidden="1">
      <c r="A60" s="3"/>
      <c r="B60" s="20"/>
      <c r="C60" s="37"/>
      <c r="D60" s="20"/>
      <c r="E60" s="20"/>
      <c r="F60" s="94"/>
      <c r="G60" s="83"/>
      <c r="H60" s="54"/>
      <c r="I60" s="54"/>
    </row>
    <row r="61" spans="1:9" ht="12.75">
      <c r="A61" s="3"/>
      <c r="B61" s="20"/>
      <c r="C61" s="37"/>
      <c r="D61" s="20"/>
      <c r="E61" s="20"/>
      <c r="F61" s="94"/>
      <c r="G61" s="83"/>
      <c r="H61" s="54"/>
      <c r="I61" s="54"/>
    </row>
    <row r="62" spans="1:9" ht="12.75">
      <c r="A62" s="3" t="s">
        <v>18</v>
      </c>
      <c r="B62" s="20"/>
      <c r="C62" s="37"/>
      <c r="D62" s="20"/>
      <c r="E62" s="9"/>
      <c r="F62" s="94"/>
      <c r="G62" s="83"/>
      <c r="H62" s="54"/>
      <c r="I62" s="54"/>
    </row>
    <row r="63" spans="1:9" s="13" customFormat="1" ht="12.75">
      <c r="A63" s="4" t="s">
        <v>12</v>
      </c>
      <c r="B63" s="24">
        <v>237600</v>
      </c>
      <c r="C63" s="41"/>
      <c r="D63" s="24">
        <v>48175</v>
      </c>
      <c r="E63" s="61">
        <v>48172.99</v>
      </c>
      <c r="F63" s="93">
        <f t="shared" si="0"/>
        <v>100</v>
      </c>
      <c r="G63" s="83"/>
      <c r="H63" s="54">
        <v>50806</v>
      </c>
      <c r="I63" s="54"/>
    </row>
    <row r="64" spans="1:9" ht="12.75" hidden="1">
      <c r="A64" s="4"/>
      <c r="B64" s="24"/>
      <c r="C64" s="41"/>
      <c r="D64" s="24"/>
      <c r="E64" s="7"/>
      <c r="F64" s="94"/>
      <c r="G64" s="83"/>
      <c r="H64" s="54"/>
      <c r="I64" s="54"/>
    </row>
    <row r="65" spans="1:9" ht="12.75">
      <c r="A65" s="3" t="s">
        <v>2</v>
      </c>
      <c r="B65" s="21">
        <f>SUM(B63:B64)</f>
        <v>237600</v>
      </c>
      <c r="C65" s="38"/>
      <c r="D65" s="21">
        <f>SUM(D63:D64)</f>
        <v>48175</v>
      </c>
      <c r="E65" s="8">
        <f>SUM(E63:E64)</f>
        <v>48172.99</v>
      </c>
      <c r="F65" s="95">
        <f t="shared" si="0"/>
        <v>100</v>
      </c>
      <c r="G65" s="84">
        <f>SUM(G63:G64)</f>
        <v>0</v>
      </c>
      <c r="H65" s="8">
        <f>SUM(H63:H64)</f>
        <v>50806</v>
      </c>
      <c r="I65" s="54"/>
    </row>
    <row r="66" spans="1:9" ht="12.75">
      <c r="A66" s="3"/>
      <c r="B66" s="21"/>
      <c r="C66" s="38"/>
      <c r="D66" s="21"/>
      <c r="E66" s="8"/>
      <c r="F66" s="95"/>
      <c r="G66" s="84"/>
      <c r="H66" s="8"/>
      <c r="I66" s="54"/>
    </row>
    <row r="67" spans="1:9" ht="12.75">
      <c r="A67" s="3"/>
      <c r="B67" s="21"/>
      <c r="C67" s="38"/>
      <c r="D67" s="21"/>
      <c r="E67" s="8"/>
      <c r="F67" s="95"/>
      <c r="G67" s="84"/>
      <c r="H67" s="8"/>
      <c r="I67" s="54"/>
    </row>
    <row r="68" spans="1:9" ht="12.75">
      <c r="A68" s="3"/>
      <c r="B68" s="21"/>
      <c r="C68" s="38"/>
      <c r="D68" s="21"/>
      <c r="E68" s="8"/>
      <c r="F68" s="95"/>
      <c r="G68" s="84"/>
      <c r="H68" s="8"/>
      <c r="I68" s="54"/>
    </row>
    <row r="69" spans="1:9" ht="12.75">
      <c r="A69" s="3" t="s">
        <v>65</v>
      </c>
      <c r="B69" s="21"/>
      <c r="C69" s="38"/>
      <c r="D69" s="21"/>
      <c r="E69" s="8"/>
      <c r="F69" s="95"/>
      <c r="G69" s="84"/>
      <c r="H69" s="8"/>
      <c r="I69" s="54"/>
    </row>
    <row r="70" spans="1:9" s="13" customFormat="1" ht="12.75">
      <c r="A70" s="4" t="s">
        <v>39</v>
      </c>
      <c r="B70" s="24"/>
      <c r="C70" s="41"/>
      <c r="D70" s="24">
        <v>4400</v>
      </c>
      <c r="E70" s="6">
        <v>2257.2</v>
      </c>
      <c r="F70" s="97">
        <f t="shared" si="0"/>
        <v>51.3</v>
      </c>
      <c r="G70" s="47"/>
      <c r="H70" s="6"/>
      <c r="I70" s="54"/>
    </row>
    <row r="71" spans="1:9" s="13" customFormat="1" ht="12.75">
      <c r="A71" s="4" t="s">
        <v>40</v>
      </c>
      <c r="B71" s="24"/>
      <c r="C71" s="41"/>
      <c r="D71" s="24">
        <v>810</v>
      </c>
      <c r="E71" s="6">
        <v>810</v>
      </c>
      <c r="F71" s="97">
        <f t="shared" si="0"/>
        <v>100</v>
      </c>
      <c r="G71" s="47"/>
      <c r="H71" s="6"/>
      <c r="I71" s="54"/>
    </row>
    <row r="72" spans="1:9" s="13" customFormat="1" ht="12.75">
      <c r="A72" s="4" t="s">
        <v>41</v>
      </c>
      <c r="B72" s="24"/>
      <c r="C72" s="41"/>
      <c r="D72" s="24">
        <v>1540</v>
      </c>
      <c r="E72" s="6">
        <v>1220</v>
      </c>
      <c r="F72" s="97">
        <f t="shared" si="0"/>
        <v>79.22</v>
      </c>
      <c r="G72" s="47"/>
      <c r="H72" s="6"/>
      <c r="I72" s="54"/>
    </row>
    <row r="73" spans="1:9" s="13" customFormat="1" ht="12.75">
      <c r="A73" s="4" t="s">
        <v>42</v>
      </c>
      <c r="B73" s="24"/>
      <c r="C73" s="41"/>
      <c r="D73" s="24">
        <v>2630</v>
      </c>
      <c r="E73" s="47">
        <v>1860</v>
      </c>
      <c r="F73" s="97">
        <f t="shared" si="0"/>
        <v>70.72</v>
      </c>
      <c r="G73" s="47"/>
      <c r="H73" s="6"/>
      <c r="I73" s="54"/>
    </row>
    <row r="74" spans="1:9" s="13" customFormat="1" ht="12.75">
      <c r="A74" s="4" t="s">
        <v>43</v>
      </c>
      <c r="B74" s="24"/>
      <c r="C74" s="41"/>
      <c r="D74" s="24">
        <v>1540</v>
      </c>
      <c r="E74" s="47">
        <v>1220</v>
      </c>
      <c r="F74" s="97">
        <f t="shared" si="0"/>
        <v>79.22</v>
      </c>
      <c r="G74" s="47"/>
      <c r="H74" s="6"/>
      <c r="I74" s="54"/>
    </row>
    <row r="75" spans="1:9" s="13" customFormat="1" ht="12.75">
      <c r="A75" s="4" t="s">
        <v>44</v>
      </c>
      <c r="B75" s="24"/>
      <c r="C75" s="41"/>
      <c r="D75" s="24">
        <v>8400</v>
      </c>
      <c r="E75" s="47">
        <v>2776.1</v>
      </c>
      <c r="F75" s="97">
        <f t="shared" si="0"/>
        <v>33.05</v>
      </c>
      <c r="G75" s="47"/>
      <c r="H75" s="6"/>
      <c r="I75" s="54"/>
    </row>
    <row r="76" spans="1:9" s="13" customFormat="1" ht="12.75">
      <c r="A76" s="4" t="s">
        <v>45</v>
      </c>
      <c r="B76" s="24"/>
      <c r="C76" s="41"/>
      <c r="D76" s="24">
        <v>0</v>
      </c>
      <c r="E76" s="47">
        <v>0</v>
      </c>
      <c r="F76" s="97">
        <v>0</v>
      </c>
      <c r="G76" s="47"/>
      <c r="H76" s="6"/>
      <c r="I76" s="54"/>
    </row>
    <row r="77" spans="1:9" ht="12.75">
      <c r="A77" s="3" t="s">
        <v>38</v>
      </c>
      <c r="B77" s="21"/>
      <c r="C77" s="38"/>
      <c r="D77" s="21">
        <f>SUM(D70:D76)</f>
        <v>19320</v>
      </c>
      <c r="E77" s="21">
        <f>SUM(E70:E76)</f>
        <v>10143.3</v>
      </c>
      <c r="F77" s="95">
        <f t="shared" si="0"/>
        <v>52.5</v>
      </c>
      <c r="G77" s="84"/>
      <c r="H77" s="8"/>
      <c r="I77" s="54"/>
    </row>
    <row r="78" spans="1:9" ht="12.75" hidden="1">
      <c r="A78" s="3"/>
      <c r="B78" s="21"/>
      <c r="C78" s="38"/>
      <c r="D78" s="21"/>
      <c r="E78" s="8"/>
      <c r="F78" s="95"/>
      <c r="G78" s="84"/>
      <c r="H78" s="8"/>
      <c r="I78" s="54"/>
    </row>
    <row r="79" spans="1:9" ht="12.75">
      <c r="A79" s="3"/>
      <c r="B79" s="21"/>
      <c r="C79" s="38"/>
      <c r="D79" s="21"/>
      <c r="E79" s="8"/>
      <c r="F79" s="95"/>
      <c r="G79" s="84"/>
      <c r="H79" s="8"/>
      <c r="I79" s="54"/>
    </row>
    <row r="80" spans="1:9" ht="12.75">
      <c r="A80" s="3" t="s">
        <v>66</v>
      </c>
      <c r="B80" s="21"/>
      <c r="C80" s="38"/>
      <c r="D80" s="21"/>
      <c r="E80" s="8"/>
      <c r="F80" s="94"/>
      <c r="G80" s="83"/>
      <c r="H80" s="54"/>
      <c r="I80" s="54"/>
    </row>
    <row r="81" spans="1:9" s="13" customFormat="1" ht="12.75">
      <c r="A81" s="10" t="s">
        <v>67</v>
      </c>
      <c r="B81" s="43">
        <v>800</v>
      </c>
      <c r="C81" s="33"/>
      <c r="D81" s="43">
        <v>246</v>
      </c>
      <c r="E81" s="5">
        <v>70</v>
      </c>
      <c r="F81" s="93">
        <f t="shared" si="0"/>
        <v>28.46</v>
      </c>
      <c r="G81" s="87"/>
      <c r="H81" s="54">
        <v>286</v>
      </c>
      <c r="I81" s="54"/>
    </row>
    <row r="82" spans="1:9" ht="12.75" hidden="1">
      <c r="A82" s="1"/>
      <c r="B82" s="17"/>
      <c r="C82" s="34"/>
      <c r="D82" s="43" t="s">
        <v>33</v>
      </c>
      <c r="E82" s="6"/>
      <c r="F82" s="94">
        <v>0</v>
      </c>
      <c r="G82" s="47"/>
      <c r="H82" s="54"/>
      <c r="I82" s="54"/>
    </row>
    <row r="83" spans="1:9" s="12" customFormat="1" ht="12.75">
      <c r="A83" s="3" t="s">
        <v>19</v>
      </c>
      <c r="B83" s="20">
        <f>SUM(B81:B82)</f>
        <v>800</v>
      </c>
      <c r="C83" s="37"/>
      <c r="D83" s="20">
        <f>SUM(D81:D82)</f>
        <v>246</v>
      </c>
      <c r="E83" s="9">
        <f>SUM(E81:E82)</f>
        <v>70</v>
      </c>
      <c r="F83" s="95">
        <f t="shared" si="0"/>
        <v>28.46</v>
      </c>
      <c r="G83" s="21">
        <f>SUM(G81:G82)</f>
        <v>0</v>
      </c>
      <c r="H83" s="48">
        <f>SUM(H81:H82)</f>
        <v>286</v>
      </c>
      <c r="I83" s="16">
        <v>286</v>
      </c>
    </row>
    <row r="84" spans="1:9" s="12" customFormat="1" ht="12.75">
      <c r="A84" s="3"/>
      <c r="B84" s="20"/>
      <c r="C84" s="37"/>
      <c r="D84" s="20"/>
      <c r="E84" s="9"/>
      <c r="F84" s="95"/>
      <c r="G84" s="21"/>
      <c r="H84" s="48"/>
      <c r="I84" s="16"/>
    </row>
    <row r="85" spans="1:9" ht="12.75">
      <c r="A85" s="3" t="s">
        <v>55</v>
      </c>
      <c r="B85" s="20"/>
      <c r="C85" s="37"/>
      <c r="D85" s="20"/>
      <c r="E85" s="9"/>
      <c r="F85" s="94"/>
      <c r="G85" s="83"/>
      <c r="H85" s="54"/>
      <c r="I85" s="54"/>
    </row>
    <row r="86" spans="1:9" s="13" customFormat="1" ht="12.75">
      <c r="A86" s="4" t="s">
        <v>54</v>
      </c>
      <c r="B86" s="24">
        <v>237600</v>
      </c>
      <c r="C86" s="41"/>
      <c r="D86" s="24">
        <v>156183.64</v>
      </c>
      <c r="E86" s="61">
        <v>155991.64</v>
      </c>
      <c r="F86" s="93">
        <f>ROUND(E86/D86*100,2)</f>
        <v>99.88</v>
      </c>
      <c r="G86" s="83"/>
      <c r="H86" s="54">
        <v>290947</v>
      </c>
      <c r="I86" s="54"/>
    </row>
    <row r="87" spans="1:9" ht="12.75" hidden="1">
      <c r="A87" s="4"/>
      <c r="B87" s="24"/>
      <c r="C87" s="41"/>
      <c r="D87" s="24"/>
      <c r="E87" s="7"/>
      <c r="F87" s="94"/>
      <c r="G87" s="83"/>
      <c r="H87" s="54"/>
      <c r="I87" s="54"/>
    </row>
    <row r="88" spans="1:9" ht="13.5" thickBot="1">
      <c r="A88" s="63" t="s">
        <v>56</v>
      </c>
      <c r="B88" s="65">
        <f>SUM(B86:B87)</f>
        <v>237600</v>
      </c>
      <c r="C88" s="64"/>
      <c r="D88" s="65">
        <f>SUM(D86:D87)</f>
        <v>156183.64</v>
      </c>
      <c r="E88" s="66">
        <f>SUM(E86:E87)</f>
        <v>155991.64</v>
      </c>
      <c r="F88" s="98">
        <f>ROUND(E88/D88*100,2)</f>
        <v>99.88</v>
      </c>
      <c r="G88" s="84">
        <f>SUM(G86:G87)</f>
        <v>0</v>
      </c>
      <c r="H88" s="8">
        <f>SUM(H86:H87)</f>
        <v>290947</v>
      </c>
      <c r="I88" s="54"/>
    </row>
    <row r="89" spans="1:9" s="30" customFormat="1" ht="26.25" thickBot="1">
      <c r="A89" s="69" t="s">
        <v>62</v>
      </c>
      <c r="B89" s="70" t="e">
        <f>SUM(B13,B20,B24,B26,#REF!,#REF!,B38,B49,B65,B83)</f>
        <v>#REF!</v>
      </c>
      <c r="C89" s="70" t="e">
        <f>SUM(C13,C20,C24,C26,#REF!,#REF!,C38,C49,C65,C83)</f>
        <v>#REF!</v>
      </c>
      <c r="D89" s="78">
        <f>SUM(D13,D20,D24,D26,D38,D49,D54,D59,D65,D77,D83,D88)</f>
        <v>6129441.64</v>
      </c>
      <c r="E89" s="78">
        <f>SUM(E13,E20,E24,E26,E38,E49,E54,E59,E65,E77,E83,E88)</f>
        <v>5574965.21</v>
      </c>
      <c r="F89" s="71">
        <f t="shared" si="0"/>
        <v>90.95</v>
      </c>
      <c r="G89" s="29" t="e">
        <f>SUM(G13,G20,G24,G26,#REF!,#REF!,G38,G49,G65,G83)</f>
        <v>#REF!</v>
      </c>
      <c r="H89" s="29" t="e">
        <f>SUM(H13,H20,H24,H26,#REF!,#REF!,H38,H49,H54,H59,H65,H83)</f>
        <v>#REF!</v>
      </c>
      <c r="I89" s="29" t="e">
        <f>SUM(I13,I20,I24,I26,#REF!,#REF!,I38,I49,I65,I83)</f>
        <v>#REF!</v>
      </c>
    </row>
    <row r="90" spans="1:9" s="30" customFormat="1" ht="12.75" hidden="1">
      <c r="A90" s="67"/>
      <c r="B90" s="68"/>
      <c r="C90" s="68"/>
      <c r="D90" s="102"/>
      <c r="E90" s="102"/>
      <c r="F90" s="99"/>
      <c r="G90" s="59"/>
      <c r="H90" s="59"/>
      <c r="I90" s="59"/>
    </row>
    <row r="91" spans="1:9" s="30" customFormat="1" ht="21.75" customHeight="1">
      <c r="A91" s="67" t="s">
        <v>68</v>
      </c>
      <c r="B91" s="68"/>
      <c r="C91" s="68"/>
      <c r="D91" s="68"/>
      <c r="E91" s="68"/>
      <c r="F91" s="99"/>
      <c r="G91" s="59"/>
      <c r="H91" s="59"/>
      <c r="I91" s="59"/>
    </row>
    <row r="92" spans="1:9" s="13" customFormat="1" ht="12.75">
      <c r="A92" s="3" t="s">
        <v>34</v>
      </c>
      <c r="B92" s="21">
        <v>71300</v>
      </c>
      <c r="C92" s="38"/>
      <c r="D92" s="21">
        <v>72040</v>
      </c>
      <c r="E92" s="8">
        <v>58764</v>
      </c>
      <c r="F92" s="95">
        <f aca="true" t="shared" si="1" ref="F92:F99">ROUND(E92/D92*100,2)</f>
        <v>81.57</v>
      </c>
      <c r="G92" s="86"/>
      <c r="H92" s="28">
        <v>75000</v>
      </c>
      <c r="I92" s="54"/>
    </row>
    <row r="93" spans="1:9" s="13" customFormat="1" ht="12.75">
      <c r="A93" s="3" t="s">
        <v>70</v>
      </c>
      <c r="B93" s="21">
        <v>71300</v>
      </c>
      <c r="C93" s="38"/>
      <c r="D93" s="21">
        <v>15300</v>
      </c>
      <c r="E93" s="8">
        <v>15282</v>
      </c>
      <c r="F93" s="95">
        <f t="shared" si="1"/>
        <v>99.88</v>
      </c>
      <c r="G93" s="83"/>
      <c r="H93" s="28">
        <v>15800</v>
      </c>
      <c r="I93" s="54"/>
    </row>
    <row r="94" spans="1:9" s="30" customFormat="1" ht="12.75">
      <c r="A94" s="60" t="s">
        <v>59</v>
      </c>
      <c r="B94" s="58"/>
      <c r="C94" s="58"/>
      <c r="D94" s="62">
        <v>475812</v>
      </c>
      <c r="E94" s="58">
        <v>44520</v>
      </c>
      <c r="F94" s="95">
        <f t="shared" si="1"/>
        <v>9.36</v>
      </c>
      <c r="G94" s="59"/>
      <c r="H94" s="59">
        <v>670447</v>
      </c>
      <c r="I94" s="59"/>
    </row>
    <row r="95" spans="1:9" s="30" customFormat="1" ht="26.25" thickBot="1">
      <c r="A95" s="60" t="s">
        <v>63</v>
      </c>
      <c r="B95" s="58"/>
      <c r="C95" s="58"/>
      <c r="D95" s="77">
        <v>1440</v>
      </c>
      <c r="E95" s="77">
        <v>1440</v>
      </c>
      <c r="F95" s="95">
        <f t="shared" si="1"/>
        <v>100</v>
      </c>
      <c r="G95" s="59"/>
      <c r="H95" s="59"/>
      <c r="I95" s="59"/>
    </row>
    <row r="96" spans="1:9" s="30" customFormat="1" ht="13.5" hidden="1" thickBot="1">
      <c r="A96" s="60" t="s">
        <v>61</v>
      </c>
      <c r="B96" s="58"/>
      <c r="C96" s="58"/>
      <c r="D96" s="73"/>
      <c r="E96" s="58"/>
      <c r="F96" s="98" t="e">
        <f t="shared" si="1"/>
        <v>#DIV/0!</v>
      </c>
      <c r="G96" s="59"/>
      <c r="H96" s="59" t="e">
        <f>SUM(H89,H94)</f>
        <v>#REF!</v>
      </c>
      <c r="I96" s="59"/>
    </row>
    <row r="97" spans="1:9" s="30" customFormat="1" ht="26.25" thickBot="1">
      <c r="A97" s="79" t="s">
        <v>64</v>
      </c>
      <c r="B97" s="80"/>
      <c r="C97" s="80"/>
      <c r="D97" s="78">
        <f>SUM(D92,D93,D94,D95)</f>
        <v>564592</v>
      </c>
      <c r="E97" s="78">
        <f>SUM(E92,E93,E95)</f>
        <v>75486</v>
      </c>
      <c r="F97" s="71">
        <f t="shared" si="1"/>
        <v>13.37</v>
      </c>
      <c r="G97" s="59"/>
      <c r="H97" s="59"/>
      <c r="I97" s="59"/>
    </row>
    <row r="98" spans="1:9" s="30" customFormat="1" ht="13.5" thickBot="1">
      <c r="A98" s="79"/>
      <c r="B98" s="80"/>
      <c r="C98" s="80"/>
      <c r="D98" s="78"/>
      <c r="E98" s="78"/>
      <c r="F98" s="71"/>
      <c r="G98" s="59"/>
      <c r="H98" s="59"/>
      <c r="I98" s="59"/>
    </row>
    <row r="99" spans="1:9" ht="13.5" thickBot="1">
      <c r="A99" s="74" t="s">
        <v>60</v>
      </c>
      <c r="B99" s="75"/>
      <c r="C99" s="76"/>
      <c r="D99" s="78">
        <f>SUM(D89,D97)</f>
        <v>6694033.64</v>
      </c>
      <c r="E99" s="78">
        <f>SUM(E89,E97)</f>
        <v>5650451.21</v>
      </c>
      <c r="F99" s="71">
        <f t="shared" si="1"/>
        <v>84.41</v>
      </c>
      <c r="G99" s="72"/>
      <c r="H99" s="28" t="e">
        <f>SUM(H89,H94,#REF!)</f>
        <v>#REF!</v>
      </c>
      <c r="I99" s="54"/>
    </row>
    <row r="101" spans="1:4" ht="12.75" hidden="1">
      <c r="A101" s="42" t="s">
        <v>27</v>
      </c>
      <c r="B101" s="18"/>
      <c r="C101" s="42"/>
      <c r="D101" s="18">
        <v>2987993</v>
      </c>
    </row>
    <row r="102" spans="1:4" ht="12.75" hidden="1">
      <c r="A102" s="42" t="s">
        <v>29</v>
      </c>
      <c r="B102" s="18"/>
      <c r="C102" s="42"/>
      <c r="D102" s="18">
        <v>35750</v>
      </c>
    </row>
    <row r="103" spans="1:4" ht="12.75" hidden="1">
      <c r="A103" s="42" t="s">
        <v>30</v>
      </c>
      <c r="B103" s="18"/>
      <c r="C103" s="42"/>
      <c r="D103" s="18">
        <v>2952243</v>
      </c>
    </row>
    <row r="104" spans="1:4" ht="12.75" hidden="1">
      <c r="A104" s="42" t="s">
        <v>31</v>
      </c>
      <c r="B104" s="18"/>
      <c r="C104" s="42"/>
      <c r="D104" s="18" t="e">
        <f>ROUND((D103/C89),2)</f>
        <v>#REF!</v>
      </c>
    </row>
  </sheetData>
  <mergeCells count="2">
    <mergeCell ref="A4:H4"/>
    <mergeCell ref="E3:F3"/>
  </mergeCells>
  <printOptions/>
  <pageMargins left="0.984251968503937" right="0" top="0.3937007874015748" bottom="0.98425196850393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U.G.Skarżysko Kościelne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d_barwicka</dc:creator>
  <cp:keywords/>
  <dc:description/>
  <cp:lastModifiedBy>d_barwicka</cp:lastModifiedBy>
  <cp:lastPrinted>2010-03-12T13:24:44Z</cp:lastPrinted>
  <dcterms:created xsi:type="dcterms:W3CDTF">2005-08-03T15:42:25Z</dcterms:created>
  <dcterms:modified xsi:type="dcterms:W3CDTF">2010-03-12T13:27:18Z</dcterms:modified>
  <cp:category/>
  <cp:version/>
  <cp:contentType/>
  <cp:contentStatus/>
</cp:coreProperties>
</file>