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3"/>
  </bookViews>
  <sheets>
    <sheet name="Nr 4b" sheetId="1" r:id="rId1"/>
    <sheet name="3" sheetId="2" r:id="rId2"/>
    <sheet name="Nr 4a" sheetId="3" r:id="rId3"/>
    <sheet name="12" sheetId="4" r:id="rId4"/>
    <sheet name="Nr4" sheetId="5" r:id="rId5"/>
    <sheet name="5" sheetId="6" r:id="rId6"/>
    <sheet name="2" sheetId="7" r:id="rId7"/>
    <sheet name="1" sheetId="8" r:id="rId8"/>
    <sheet name="3a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</sheets>
  <definedNames>
    <definedName name="_xlnm.Print_Titles" localSheetId="7">'1'!$9:$11</definedName>
    <definedName name="_xlnm.Print_Titles" localSheetId="3">'12'!$1:$4</definedName>
    <definedName name="_xlnm.Print_Titles" localSheetId="6">'2'!$8:$11</definedName>
    <definedName name="_xlnm.Print_Titles" localSheetId="1">'3'!$2:$8</definedName>
    <definedName name="_xlnm.Print_Titles" localSheetId="5">'5'!$2:$8</definedName>
    <definedName name="_xlnm.Print_Titles" localSheetId="10">'7'!$2:$6</definedName>
    <definedName name="_xlnm.Print_Titles" localSheetId="0">'Nr 4b'!$9:$10</definedName>
  </definedNames>
  <calcPr fullCalcOnLoad="1"/>
</workbook>
</file>

<file path=xl/sharedStrings.xml><?xml version="1.0" encoding="utf-8"?>
<sst xmlns="http://schemas.openxmlformats.org/spreadsheetml/2006/main" count="1217" uniqueCount="537">
  <si>
    <t xml:space="preserve">Rady Gminy w Skarżysku Kościelnym     </t>
  </si>
  <si>
    <t>Paragraf</t>
  </si>
  <si>
    <t>Rolnictwo ekologiczne</t>
  </si>
  <si>
    <t>Zakup materiałów i wyposażenia</t>
  </si>
  <si>
    <t>Zakup usług pozostałych</t>
  </si>
  <si>
    <t>Izby rolnicze</t>
  </si>
  <si>
    <t>Różne opłaty i składki</t>
  </si>
  <si>
    <t>Zakup usług remontowych</t>
  </si>
  <si>
    <t>Plany zagospodarowania przestrzennego</t>
  </si>
  <si>
    <t>Rady gmin (miast i miast na prawach powiatu)</t>
  </si>
  <si>
    <t>Różne wydatki na rzecz osób fizycznych</t>
  </si>
  <si>
    <t>Urzędy gmin (miast i miast na prawach powiatu)</t>
  </si>
  <si>
    <t>Wynagrodzenia osobowe pracowników</t>
  </si>
  <si>
    <t>Dodatkowe wynagrodzenia roczne</t>
  </si>
  <si>
    <t>Składki na ubezpieczenia społeczne</t>
  </si>
  <si>
    <t>Składki na Fundusz Pracy</t>
  </si>
  <si>
    <t xml:space="preserve">Wynagrodzenia bezosobowe </t>
  </si>
  <si>
    <t>Zakup energii</t>
  </si>
  <si>
    <t>Podróże służbowe krajowe</t>
  </si>
  <si>
    <t>Odpisy na zakładowy fundusz świadczeń socjalnych</t>
  </si>
  <si>
    <t>Podatek od towarów i usług (VAT)</t>
  </si>
  <si>
    <t>Wydatki inwestycyjne jednostek budżetowych</t>
  </si>
  <si>
    <t>Promocja jednostek samorządu terytorialnego</t>
  </si>
  <si>
    <t>Bezpieczeństwo publiczne i ochrona przeciwpożarowa</t>
  </si>
  <si>
    <t>Ochotnicze straże pożarne</t>
  </si>
  <si>
    <t>Obrona cywilna</t>
  </si>
  <si>
    <t xml:space="preserve">Dochody od osób prawnych, od osób fizycznych i od innych jednostek nieposiadajacych osobowości prawnej oraz wydatki związane z ich poborem </t>
  </si>
  <si>
    <t xml:space="preserve">Pobór podatków,opłat i niepodatkowych należności budżetowych </t>
  </si>
  <si>
    <t>Wynagrodzenie agencyjno - prowizyjne</t>
  </si>
  <si>
    <t>Obsługa długu publicznego</t>
  </si>
  <si>
    <t>Obsługa papierów wartościowych, kredytów i pożyczek jedn. samorz. teryt.</t>
  </si>
  <si>
    <t>Budowa kompleksu sportowo-rekreacyjnego oraz placu zabaw dla dzieci mlodszych na placu przyszkolnym wraz z zapleczem w miejscowości Lipowe Pole(2010-2011)</t>
  </si>
  <si>
    <t>rok budżetowy 2010 (6+7+8+9)</t>
  </si>
  <si>
    <t>Kwota
2010 r.</t>
  </si>
  <si>
    <t>§ 941 do 944</t>
  </si>
  <si>
    <t>Inne papiery wartościowe (oligacje komunalne)</t>
  </si>
  <si>
    <t xml:space="preserve">Kwota </t>
  </si>
  <si>
    <t>Rezerwy ogólne i celowe</t>
  </si>
  <si>
    <t>Rezerwy</t>
  </si>
  <si>
    <t>Zakup pomocy naukowych, dydaktycznych i książek</t>
  </si>
  <si>
    <t>Zakup usług zdrowotnych</t>
  </si>
  <si>
    <t xml:space="preserve">Przedszkola </t>
  </si>
  <si>
    <t>Gimnazja</t>
  </si>
  <si>
    <t>Wydatki na zakupy inwestycyjne jednostek budżetowych</t>
  </si>
  <si>
    <t>Dowożenie uczniów do szkół</t>
  </si>
  <si>
    <t>Pozostała działalnosć (odpisy socjalne emerytów i rencistów, nauczycieli)</t>
  </si>
  <si>
    <t>Dokształcanie i doskonalenie nauczycieli</t>
  </si>
  <si>
    <t>Ochrona zdrowia</t>
  </si>
  <si>
    <t>Lecznictwo ambulatoryjne</t>
  </si>
  <si>
    <t>Zwalczanie narkomanii</t>
  </si>
  <si>
    <t>Dochody ogółem</t>
  </si>
  <si>
    <t>Projekt: "Centrum Kulturalno - Oświatowe i Sportowe  w Kierzu Niedźwiedzim"</t>
  </si>
  <si>
    <t>2007-2010</t>
  </si>
  <si>
    <t>Zakup środków żywności</t>
  </si>
  <si>
    <t>Przeciwdziałanie alkoholizmowi</t>
  </si>
  <si>
    <t>Pomoc  społeczna</t>
  </si>
  <si>
    <t>Ośrodki wsparcia</t>
  </si>
  <si>
    <t>Świadczenia społeczne</t>
  </si>
  <si>
    <t>Dodatki mieszkaniowe</t>
  </si>
  <si>
    <t>Świadczenia społeczne (środki z dotacji)</t>
  </si>
  <si>
    <t>Powiatowe urzędy pracy</t>
  </si>
  <si>
    <t>Gospodarka odpadami</t>
  </si>
  <si>
    <t xml:space="preserve">Oczyszczanie miast i wsi 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</si>
  <si>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</si>
  <si>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</si>
  <si>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</si>
  <si>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</si>
  <si>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</si>
  <si>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Zadania w zakresie kultury fizycznej i sportu</t>
  </si>
  <si>
    <t>Urzędy wojewódzkie</t>
  </si>
  <si>
    <t>Urzędy naczelnych organów władzy państwowej, kontroli i ochrony prawa</t>
  </si>
  <si>
    <t>Składki na ubezpieczenie zdrowotne</t>
  </si>
  <si>
    <t>Dotacja celowa przekazana gminie na inwestycje i zakupy inwestycyjne realizowane na podstawie porozumień (umów) między jednostkami samorządu terytorialnego</t>
  </si>
  <si>
    <t>Podatek od nieruchomości</t>
  </si>
  <si>
    <t xml:space="preserve">Podatek rolny </t>
  </si>
  <si>
    <t xml:space="preserve">Podatek leśny </t>
  </si>
  <si>
    <t xml:space="preserve">Subwencje ogólne z budżetu państwa </t>
  </si>
  <si>
    <t>Wpływy z usług (odpłatność za żywienie)</t>
  </si>
  <si>
    <t>Wpływy z usług</t>
  </si>
  <si>
    <t>Wpływy z różnych opłat (czesne)</t>
  </si>
  <si>
    <t xml:space="preserve">Pozostałe odsetki </t>
  </si>
  <si>
    <t xml:space="preserve">Podatek dochodowy od osób fizycznych </t>
  </si>
  <si>
    <t xml:space="preserve">Wpływy z opłaty skarbowej </t>
  </si>
  <si>
    <t>Podatek od czynności cywilnoprawnych</t>
  </si>
  <si>
    <t xml:space="preserve"> Odsetki od nieterminowych wpłat z tytułu podatków i opłat</t>
  </si>
  <si>
    <t xml:space="preserve"> Podatek od spadków i darowizn</t>
  </si>
  <si>
    <t xml:space="preserve"> Podatek od środków transportowych</t>
  </si>
  <si>
    <t xml:space="preserve"> Podatek leśny </t>
  </si>
  <si>
    <t xml:space="preserve"> Podatek rolny </t>
  </si>
  <si>
    <t xml:space="preserve"> Podatek od nieruchomości</t>
  </si>
  <si>
    <t>Wpływy z podatku dochodowego od osób fizycznych</t>
  </si>
  <si>
    <t>Zasiłki i pomoc w naturze oraz składki na ubezpieczenia emerytalne i rentowe</t>
  </si>
  <si>
    <t>Szkolenia pracowników niebędących członkami korpusu służby cywilnej</t>
  </si>
  <si>
    <t>Zakup materiałów papierniczych do sprzętu drukarskiego i urządzeń kserograficznych</t>
  </si>
  <si>
    <t>Przychody i rozchody budżetu w 2010 r.</t>
  </si>
  <si>
    <t>Zakup akcesoriów komputerowych, w tym programów i licencji</t>
  </si>
  <si>
    <t>Szkolenia pracowników niebędacych członkami korpusu służby cywilnej</t>
  </si>
  <si>
    <t xml:space="preserve"> Dotacje celowe otrzymane z budżetu państwa na realizację własnych  zadań bieżących gmin (związków gmin ) </t>
  </si>
  <si>
    <t xml:space="preserve">Dotacje celowe otrzymane z budżetu państwa na realizację własnych  zadań bieżących gmin (związków gmin ) </t>
  </si>
  <si>
    <t>Załącznik Nr 1</t>
  </si>
  <si>
    <t>Opłaty z tytułu zakupu usług telekomunikacyjnych telefonii komórkowej</t>
  </si>
  <si>
    <t>Opłaty z tytułu zakupu usług telekomunikacyjnych telefonii   stacjonarnej</t>
  </si>
  <si>
    <t>Zakup usług dostępu do sieci internet</t>
  </si>
  <si>
    <t>Opłaty z tytułu zakupu uslug telekomunikacyjnych telefonii komórkowej</t>
  </si>
  <si>
    <t>Opłaty z tytułu zakupu usług telekomunikacyjnych telefonii stacjonarnej</t>
  </si>
  <si>
    <t>Zalup usług dostępu do sieci internet</t>
  </si>
  <si>
    <t>Zakup usług obejmujących wykonanie ekspertyz, analiz i opinii</t>
  </si>
  <si>
    <t xml:space="preserve">Wydatki na zakupy inwestycyjne </t>
  </si>
  <si>
    <t>Opłaty czynszowe za pomieszczenia biurowe</t>
  </si>
  <si>
    <t>Zakup uslug pozostalych</t>
  </si>
  <si>
    <t>Zakup usług przez jednostki samorządu terytorialnego od innych jednostek samorządu terytorialnego</t>
  </si>
  <si>
    <t>Zakup usług dostepu do sieci internet</t>
  </si>
  <si>
    <t>Wydatki osobowe niezaliczone do wynagrodzeń</t>
  </si>
  <si>
    <t>Dotacja celowa z budżetu na finansowanie lub dofinansowanie zadań zleconych do realizacji stowarzyszeniom</t>
  </si>
  <si>
    <t>Dodatkowe wynagrodzenie roczne</t>
  </si>
  <si>
    <t>Wpłaty gmin na rzecz Izb Rolniczych w wys.2% uzyskanych wpływów z podatku rolnego</t>
  </si>
  <si>
    <t>Opłaty z tytułu zakupu usług telekomunikacyjnych telefonii  komórkowej</t>
  </si>
  <si>
    <t>Opłaty z tytuły zakupu usług telekomunikacyjnych telefonii stacjonarnej</t>
  </si>
  <si>
    <t>Dotacja podmiotowa z budżetu  dla samorządowej instytucji kultury</t>
  </si>
  <si>
    <t>Wydatki na zakupy inwestycyjne</t>
  </si>
  <si>
    <t>Zasiłki i pomoc w naturze oraz składki na ubezp. emerytalne i rentowe</t>
  </si>
  <si>
    <t>Świadczenia społeczne z dotacji na zadania zlecone</t>
  </si>
  <si>
    <t xml:space="preserve">Świadczenia społeczne z dotacji na zadania własne </t>
  </si>
  <si>
    <t>Świadczenia społeczne - środki Budżetu Gminy</t>
  </si>
  <si>
    <t>Opłaty z tytułu zakupu usług telekomunikacyjnuch telefonii stacjonarnej</t>
  </si>
  <si>
    <t>Szkolenia pracowników nie będących członkami korpusu służby cywilnej</t>
  </si>
  <si>
    <t xml:space="preserve"> Wydatki osobowe niezaliczone do wynagrodzeń</t>
  </si>
  <si>
    <t>Dotacje celowe przekazane dla powiatu na zadania bieżące realizowane na podstawie porozumień (umów) między jednostkami samorządu terytorialnego</t>
  </si>
  <si>
    <t xml:space="preserve">Podatek dochodowy od osób prawnych </t>
  </si>
  <si>
    <t>L.p.</t>
  </si>
  <si>
    <t>Budowa oświetlenia ulicznego</t>
  </si>
  <si>
    <t>Urząd Gminy</t>
  </si>
  <si>
    <t>Dochody bieżące</t>
  </si>
  <si>
    <t>Dochody majątkowe</t>
  </si>
  <si>
    <t>Wpłaty z tytułu odpłatnego nabycia prawa własności oraz prawa użytkowania wieczystego nieruchomości</t>
  </si>
  <si>
    <t xml:space="preserve"> Wpływy z opłat za wydawanie zezwoleń na sprzedaż alkoholu </t>
  </si>
  <si>
    <t>Wpływy z opłaty targowej</t>
  </si>
  <si>
    <t xml:space="preserve">Dotacje celowe otrzymane z budżetu państwa na realizację zadań bieżących          z zakresu administracji rządowej oraz innych zadań zleconych gminie (związkom gmin ) ustawami </t>
  </si>
  <si>
    <t xml:space="preserve">Działanie 6.2: Rewitalizacja małych miast  </t>
  </si>
  <si>
    <t>Dotacja podmiotowa z budżetu dla samodzielnego publicznego zakładu opieki zdrowotnej utworzonego przez j.s.t.</t>
  </si>
  <si>
    <t>Drogi publiczne powiatowe</t>
  </si>
  <si>
    <t>Wpłaty od jednostek na finansowanie  lub dofinansowanie zadań inwestycyjnych</t>
  </si>
  <si>
    <t>Opłata od posiadania psów</t>
  </si>
  <si>
    <t>`</t>
  </si>
  <si>
    <t xml:space="preserve">Zakup usług pozostałych </t>
  </si>
  <si>
    <t>Zarządzanie kryzysowe</t>
  </si>
  <si>
    <t>,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</si>
  <si>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</si>
  <si>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</si>
  <si>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</si>
  <si>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</si>
  <si>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</si>
  <si>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</si>
  <si>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</si>
  <si>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</si>
  <si>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</si>
  <si>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</si>
  <si>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</si>
  <si>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Rady Gminy w Skarżysku Kościelnym</t>
  </si>
  <si>
    <t>Załącznik Nr 4</t>
  </si>
  <si>
    <t xml:space="preserve">Gospodarka  gruntami                                        i nieruchomościami          </t>
  </si>
  <si>
    <t>Podatek od działalności gospodarczej osób fizycznych, opłacany w formie karty podatkowej</t>
  </si>
  <si>
    <t>Środki na dofinansowanie własnych zadań bieżących gmin (zwiazków gmin), powiatów (zwiazków powiatów), samorządów województw, pozyskane z innych źródeł  (finansowanie programów i projektów ze środków Unii Europejskiej)</t>
  </si>
  <si>
    <t>Środki na dofinansowanie własnych zadań bieżących gmin (zwiazków gmin), powiatów (zwiazków powiatów), samorządów województw, pozyskane z innych źródeł  (współfinansowanie z budżetu państwa,  programów i projektów ze środków Unii Europejskiej)</t>
  </si>
  <si>
    <t>Działalność usługowa</t>
  </si>
  <si>
    <t>Komendy wojewódzkie Policji</t>
  </si>
  <si>
    <t>Domy pomocy społecznej</t>
  </si>
  <si>
    <t>2011 r.</t>
  </si>
  <si>
    <t>Załącznik Nr 4a</t>
  </si>
  <si>
    <t>Źródła finansowania</t>
  </si>
  <si>
    <t>I</t>
  </si>
  <si>
    <t>II</t>
  </si>
  <si>
    <t>Ogółem wydatki majątkowe</t>
  </si>
  <si>
    <t xml:space="preserve">Ogółem wydatki </t>
  </si>
  <si>
    <t>Stołówki szkolne</t>
  </si>
  <si>
    <t xml:space="preserve">Wynagrodzenia i pochodne od wynagrodzeń           </t>
  </si>
  <si>
    <t>Pozostałe</t>
  </si>
  <si>
    <t>2011 rok</t>
  </si>
  <si>
    <t xml:space="preserve"> </t>
  </si>
  <si>
    <t>pozostałe</t>
  </si>
  <si>
    <t>wynagrodzenia i pochodne od wynagrodzeń</t>
  </si>
  <si>
    <t>Wpłaty jednostek na fundusz celowy</t>
  </si>
  <si>
    <t xml:space="preserve">Nazwa zadania </t>
  </si>
  <si>
    <t>Wydatki inwestycyjne jednostek budżetowych ul. Anna i Polna</t>
  </si>
  <si>
    <t>Wydatki na obsługę długu (odsetki)</t>
  </si>
  <si>
    <t>Wynagrodzenia i pochodne od wynagrodzeń</t>
  </si>
  <si>
    <t>Dochody
ogółem</t>
  </si>
  <si>
    <t>I. Dochody i wydatki związane z realizacją zadań realizowanych wspólnie z innymi jednostkami samorzadu terytorialnego</t>
  </si>
  <si>
    <t>II. Dochody i wydatki związane z realizacją zadań przejętych przez Gminę do realizacji w drodze umowy lub porozumienia</t>
  </si>
  <si>
    <t>Jednostka otrzymująca dotację</t>
  </si>
  <si>
    <t>Wyłoniona w drodze konkursu</t>
  </si>
  <si>
    <t>Powiat Skarżyski</t>
  </si>
  <si>
    <t>Gminny Fundusz Ochrony Środowiska i Gospodarki Wodnej</t>
  </si>
  <si>
    <t>Lokalny transport zbiorowy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</si>
  <si>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</si>
  <si>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</si>
  <si>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</si>
  <si>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</si>
  <si>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</si>
  <si>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Przebudowa drogi gminnej w miejscowości Majków, ulica Św. Anny (lata 2008 -2010)</t>
  </si>
  <si>
    <t xml:space="preserve">środki budżetu </t>
  </si>
  <si>
    <t>Projekt: "Budowa kompleksu sportowo-rekreacyjnego oraz placu zabaw dla dzieci młodszych na placu przyszkolnym wraz z zapleczem w miejscowości Lipowe Pole"</t>
  </si>
  <si>
    <t>Projekt: "Rewitalizacja Gminy Skarżysko Kościelne - Ożywienie przestrzeni wokół obiektów użyteczności publicznej wraz z poprawą bezpieczeństwa, estetyki i funkcjonalności centrum Gminy Skarżysko Kościelne"</t>
  </si>
  <si>
    <t>Wynagrodzenia osobowe pracowników ( z dotacji)</t>
  </si>
  <si>
    <t>z budżetu</t>
  </si>
  <si>
    <t>Składki na Fundusz Pracy ( z dotacji)</t>
  </si>
  <si>
    <t>Składki na ubezpieczenia społeczne ( z dotacji )</t>
  </si>
  <si>
    <t xml:space="preserve">z budzetu </t>
  </si>
  <si>
    <t>Zakup materiałów i wyposażenia ( z budżetu)</t>
  </si>
  <si>
    <t>Zakup materiałów i wyposażenia ( z dotacji)</t>
  </si>
  <si>
    <t>Podróże służbowe krajowe ( z dotacji)</t>
  </si>
  <si>
    <t>Szkolenia pracowników niebędących członkami korpusu służby cywilnej ( z dotacji)</t>
  </si>
  <si>
    <t>Zakup akcesoriów komputerowych, w tym programów i licencji ( z dotacji)</t>
  </si>
  <si>
    <t>Zakup materiałów papierniczych do sprzętu drukarskiego i urządzeń kserograficznych ( z dotacji)</t>
  </si>
  <si>
    <t>Zakup energii ( z budżetu)</t>
  </si>
  <si>
    <t>Zakup energii ( z dotacji)</t>
  </si>
  <si>
    <t xml:space="preserve">Opłaty z tytułu zakupu usług telekomunikacyjnuch telefonii stacjonarnej z budżetu </t>
  </si>
  <si>
    <t>Opłaty z tytułu zakupu usług telekomunikacyjnuch telefonii stacjonarnej (z dotacji)</t>
  </si>
  <si>
    <t>Dotacja podmiotowa z budżetu dla jednostek nie zaliczanych do sektora finansów publicznych</t>
  </si>
  <si>
    <t xml:space="preserve">Budowa chodnika przy drogach  powiatowych </t>
  </si>
  <si>
    <t xml:space="preserve">Program:   Program Operacyjny Kapitał Ludzki </t>
  </si>
  <si>
    <t>2008-2013</t>
  </si>
  <si>
    <t>GOPS</t>
  </si>
  <si>
    <t>Priorytet VII:  Promocja integracji społecznej</t>
  </si>
  <si>
    <t>Działanie 7.1 Rozwój i upowrzechnianie aktywnej integracji, Poddziałanie 7.1.1. Rozwój i upowrzechnianie aktywnej integracji przez ośrodki pomocy społecznej</t>
  </si>
  <si>
    <t>Projekt: "Od marginalizacji do aktywizacji - eliminowanie wykluczenia społecznego  w Gminie Skarżysko Kościelne"</t>
  </si>
  <si>
    <t>2008-2010</t>
  </si>
  <si>
    <t>Obiekty sportowe</t>
  </si>
  <si>
    <t>Urzad Gminy</t>
  </si>
  <si>
    <t xml:space="preserve">Priorytet </t>
  </si>
  <si>
    <t>2012 r.</t>
  </si>
  <si>
    <t>Działanie 3.2  "Rozwój systemów lokalnej infrastruktury komunikacyjnej"</t>
  </si>
  <si>
    <t xml:space="preserve">Program:  Regionalny Program Operacyjny Województwa Świętokrzyskiego na lata 2007 - 2013 </t>
  </si>
  <si>
    <t xml:space="preserve">Priorytet: Oś 3: "Podniesienie jakości systemu komunikacyjnego regionu" </t>
  </si>
  <si>
    <t xml:space="preserve">Działanie:Odnowa i Rozwój Wsi </t>
  </si>
  <si>
    <t xml:space="preserve">Program:   Program Rozwoju Obszarów Wiejskich na lata 2007 - 2013 </t>
  </si>
  <si>
    <t>Środki na dofinansowanie własnych inwestycji gmin ( związków gmin), powiatów (związków powiatów), samorządów województw, pozyskane z innych źródeł  (środki z Unii Europejskiej)</t>
  </si>
  <si>
    <t xml:space="preserve"> Środki na dofinansowanie własnych inwestycji gmin ( związków gmin), powiatów (związków powiatów), samorządów województw, pozyskane z innych źródeł  (środki z Unii Europejskiej)</t>
  </si>
  <si>
    <t>Wpływy z opłat za zarząd, użytkowanie                                       i użytkowanie wieczyste nieruchomości</t>
  </si>
  <si>
    <t>Dochody jednostek samorządu terytorialnego związane z realizacją zadań z zakresu administracji rządowej  oraz innych zadań zleconych ustawami</t>
  </si>
  <si>
    <t>Dochody od osób prawnych, od osób fizycznych i od innych jednostek nieposiadających osobowości prawnej oraz wydatki związane z ich poborem</t>
  </si>
  <si>
    <t xml:space="preserve"> Wpływy z innych lokalnych opłat pobieranych przez jednostki samorzadu terytorialnego na podstawie odrębnych ustaw</t>
  </si>
  <si>
    <t xml:space="preserve">Dotacje celowe otrzymane z budżetu państwa na realizację zadań bieżących z zakresu administracji rządowej oraz innych zadań zleconych gminie (związkom gmin) ustawami </t>
  </si>
  <si>
    <t>Składki na ubezpieczenie zdrowotne opłacane za osoby pobierające niektóre świadczenia z pomocy społecznej, niektóre świadczenia rodzinne oraz za osoby uczestniczące w zajęciach w centrum integracji społecznej</t>
  </si>
  <si>
    <t>Oddziały przedszkolne w szkołach podstawowych</t>
  </si>
  <si>
    <t>Składki na ubezpieczenie  zdrowotne, opłacane za osoby pobierające niektóre świadczenia  z pomocy społecznej, niektóre świadczenia rodzinne oraz za osoby uczestniczące z zajęciach w centrum integracji społecznej</t>
  </si>
  <si>
    <t>Oświetlenie ulic, placów i dróg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</si>
  <si>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</si>
  <si>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</si>
  <si>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>Dotacja podmiotowa z budżetu dla jednostek niezaliczanych do sektora finansów publicznych  - Stowarzyszenia OSP</t>
  </si>
  <si>
    <t>DOCHODY BUDŻETU GMINY NA 2010 ROK</t>
  </si>
  <si>
    <t>WYDATKI    BUDŻETU     GMINY NA 2010 ROK</t>
  </si>
  <si>
    <t>Plan na 2010 rok</t>
  </si>
  <si>
    <t>Ogółem wydatki</t>
  </si>
  <si>
    <t>wydatki poniesione do 31.12.2009 r.</t>
  </si>
  <si>
    <t>rok budżetowy 2010 (8+9+10+11)</t>
  </si>
  <si>
    <t>wydatki do poniesienia po 2012 roku</t>
  </si>
  <si>
    <t>Zadania inwestycyjne roczne w 2010 r.</t>
  </si>
  <si>
    <t>Wydatki na programy i projekty realizowane ze środków pochodzących z budżetu Unii Europejskiej oraz innych źródeł zagranicznych, niepodlegających zwrotowi na 2010 rok</t>
  </si>
  <si>
    <t>Wydatki w roku budżetowym 2010</t>
  </si>
  <si>
    <t>Planowane wydatki budżetowe na realizację zadań programu w latach 2011 - 2012</t>
  </si>
  <si>
    <t>2012 rok</t>
  </si>
  <si>
    <t>Razem 2011 - 2012</t>
  </si>
  <si>
    <t>Wydatki bieżące na programy i projekty realizowane ze środków pochodzących z budżetu Unii Europejskiej oraz innych źródeł zagranicznych, niepodlegających zwrotowi na 2010 rok</t>
  </si>
  <si>
    <t>Wydatki poniesione do 31.12.2009 r.</t>
  </si>
  <si>
    <t>Planowane wydatki budżetowe na realizację zadań programu w latach 2011 - 20……</t>
  </si>
  <si>
    <t>po 2012 roku</t>
  </si>
  <si>
    <t>Limity wydatków na wniesienie wkładów do spółek prawa handlowego w latach 2010- 2012</t>
  </si>
  <si>
    <t>Wykup papierów wartościowych ( obligacji komunalnych)</t>
  </si>
  <si>
    <t>Dochody i wydatki związane z realizacją zadań z zakresu administracji rządowej i innych zadań zleconych odrębnymi ustawami w 2010 r.</t>
  </si>
  <si>
    <t>Szkoła Podstawowa Majków</t>
  </si>
  <si>
    <t>Dochody i wydatki związane z realizacją zadań realizowanych na podstawie porozumień (umów) między jednostkami samorządu terytorialnego w 2010 r.</t>
  </si>
  <si>
    <t>Dotacje podmiotowe w 2010 r.</t>
  </si>
  <si>
    <t>Dotacje celowe  w 2010 r.</t>
  </si>
  <si>
    <t>Plan przychodów i wydatków  funduszy celowych na 2010 r.</t>
  </si>
  <si>
    <t>Plan na 2010 r.</t>
  </si>
  <si>
    <t>Zadania jednostek pomocniczych w ramach funduszu sołeckiego w 2010 roku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</si>
  <si>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</si>
  <si>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</si>
  <si>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</si>
  <si>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</si>
  <si>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</si>
  <si>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</si>
  <si>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</si>
  <si>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Lpowe Pole Plebańskie</t>
  </si>
  <si>
    <t>Sołectwo: Lipowe Pole Skarbowe</t>
  </si>
  <si>
    <t>Sołectwo: Majków</t>
  </si>
  <si>
    <t>Sołectwo: Skarżysko Kościelne</t>
  </si>
  <si>
    <t>Wykonanie i zamontowanie tablic informacyjnych</t>
  </si>
  <si>
    <t>Wykonanie i montaż tablicy z opisem miejscowości</t>
  </si>
  <si>
    <t>Przygotowanie terenu pod boisko sportowe</t>
  </si>
  <si>
    <t>majątkowe</t>
  </si>
  <si>
    <t>bieżące</t>
  </si>
  <si>
    <t>Utrzymanie terenów zielonych w sołectwie- zakup wykaszarki i kosiarki</t>
  </si>
  <si>
    <t>Utrzymanie terenów zielonych w sołectwie- zakup  kosiarki, łopat itp..</t>
  </si>
  <si>
    <t>Zakup sprzętu sportowego bilard z wyposażeniem</t>
  </si>
  <si>
    <t>Zakup narzędzi do prac w sołectwie</t>
  </si>
  <si>
    <t>Zakup obuwia dla zespołu "Grzybowianki"</t>
  </si>
  <si>
    <t>Zakup elementów placu zabaw na plac szkolny</t>
  </si>
  <si>
    <t xml:space="preserve">Tablice informacyjne, wykonanie  i montaż </t>
  </si>
  <si>
    <t>Wykonanie opisu tablicy informacyjnej "Rydno"</t>
  </si>
  <si>
    <t>Zakup stolików i krzeseł na świetlicę</t>
  </si>
  <si>
    <t xml:space="preserve">Dotacja celowa przekazana dla powiatu na zadania bieżące realizowane na podstawie porozumień (umów) między j.s.t. - dowóz uczniów niepełnosprawnych do Zespołu Placówek Specjalnych dla Niepełnosprawnych Ruchowo w Skarżysku- Kamiennej. </t>
  </si>
  <si>
    <t>"Budowa sieci kanalizacji sanitarnej z przykanalikami do granic nieruchomości wraz z przepompowniami ścieków i zasilaniem elektrycznym przepompowni w miejscowości Michałów  (lata 2009-2012)</t>
  </si>
  <si>
    <t>Przebudowa dróg gminnych w miejscowości Skarżysko Kościelne - ulica Polna i dojazd do ulicy Południowej  (lata 2008 - 2010)</t>
  </si>
  <si>
    <t>Rozbudowa drogi gminnej w miejscowości Skarżysko Koscielne, ul. Olszynki (2009-2012)</t>
  </si>
  <si>
    <t>Centrum Kulturalno - Oświatowe i Sportowe  w  Kierzu Niedźwiedzim (lata 2007 - 2010)</t>
  </si>
  <si>
    <t>Rewitalizacja Gminy Skarżysko Kościelne- projekt pn. "Ożywienie przestrzeni wokół obiektów użyteczności publicznej wraz z poprawą bezpieczeństwa estetyki i funcjonalności centrum Gminy Skarżysko Kościelne" (lata 2008 - 2010)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</si>
  <si>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</si>
  <si>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</si>
  <si>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</si>
  <si>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Projekt: "Przebudowa dróg gminnych w miejscowości Skarżysko Kościelne - ulica Polna i dojazd do ulicy Południowej"</t>
  </si>
  <si>
    <t>Projekt: "Przebudowa drogi gminnej w miejscowości Majków, ulica Św. Anny"</t>
  </si>
  <si>
    <t>2009-2011</t>
  </si>
  <si>
    <t xml:space="preserve">Priorytet V:Wzrost jakości infrastruktury społecznej oraz inwestycje w dziedzictwo kulturowe, turystykę i sport </t>
  </si>
  <si>
    <t>Działanie 5.3  "Inwestycje w sferę dziedzictwa kulturowego, turystyki i sportu</t>
  </si>
  <si>
    <t>Projekt: "Nad Żarnówką" -Gmina Skarżysko Kościelne "Budowa i przystosowanie infrastruktury na potrzeby agroturystyki w Majkowie i Michałowie gm. Skarżysko Kościelne pow. Skarżyski"</t>
  </si>
  <si>
    <t>Limity wydatków na wieloletnie programy inwestycyjne w latach 2010 - 2012</t>
  </si>
  <si>
    <t>Rewitalizacja Gminy Skarżysko Kościelne- projekt pn. "Bezpieczeństwo i funkcjonalność  centrum Gminy Skarżysko Kościelne" -II etap (lata 2009 - 2011)</t>
  </si>
  <si>
    <t>Utworzenie szkolnego placu zabaw przy Szkole Podstawowej w Skarżysku Kościelnym w ramach programu "Radosna Szkoła"</t>
  </si>
  <si>
    <t>Świadczenia społeczne (środki z budżetu gminy)</t>
  </si>
  <si>
    <t>Zasiłki stałe</t>
  </si>
  <si>
    <t>Świadczenia społeczne z dotacji na zadania włsne</t>
  </si>
  <si>
    <t>Świadczenia społeczne środk z budżetu gminy</t>
  </si>
  <si>
    <t>Zakup usług pozostałych środki z budżetu gminy</t>
  </si>
  <si>
    <t>Zakup usług pozostałych środk z budżetu gminy</t>
  </si>
  <si>
    <t>Wydatki inwestycyjne jednostek budżetowych środki z Uni Euroejskiej</t>
  </si>
  <si>
    <t>Wydatki inwestycyjne jednostek budżetowych środki z budżetu państwa</t>
  </si>
  <si>
    <t xml:space="preserve">Wydatki inwestycyjne jednostek budżetowych </t>
  </si>
  <si>
    <t>Kary i odszkodowania wypłacane na rzecz osób fizycznych</t>
  </si>
  <si>
    <t>Zakup akcesoriów komputerowych w tym programów i licencji</t>
  </si>
  <si>
    <t xml:space="preserve">Szkolena pracowników niebędących członkami korpusu służby cywilnej  </t>
  </si>
  <si>
    <t>Wydatki inwestycyjne jednostek budżetowych środki z Unii Europejskiej</t>
  </si>
  <si>
    <t xml:space="preserve">Dotacje celowe przekazane gmnie na zadania bieżące realizowane na podstawie porozumień (umów) między jednostkami samorządu terytorialnego </t>
  </si>
  <si>
    <t>Wykonanie zasilania awaryjnego budynku Urzędu Gminy</t>
  </si>
  <si>
    <t>Zespół Szkół Publicznych w Skarżysku Kościelnym</t>
  </si>
  <si>
    <t>Projekt: " Rewitalizacja Gminy Skarżysko Kościelne- projekt pn. "Bezpieczeństwo i funkcjonalność  centrum Gminy Skarżysko Kościelne -II etap"</t>
  </si>
  <si>
    <t>Załącznik Nr 4b</t>
  </si>
  <si>
    <t>Wydatki majątkowe na programy i projekty realizowane ze środków pochodzących z budżetu Unii Europejskiej oraz innych źródeł zagranicznych, niepodlegających zwrotowi na 2010 rok</t>
  </si>
  <si>
    <t>Projekt: "Bądź aktywny możesz wygrać"</t>
  </si>
  <si>
    <t>Podróże służbowe krajowe ( z budżetu)</t>
  </si>
  <si>
    <t>Podróże służbowe krajowe z budżetu</t>
  </si>
  <si>
    <t>2009-2010</t>
  </si>
  <si>
    <t>Przebudowa drogi gminnej w miejscowości Majków ul. Dębowa Nr 379010T, na długości 616 m (2009 - 2011)</t>
  </si>
  <si>
    <t>Dotacje celowe otrzymane z budżetu państwa na realizację inwestycji i zakupów inwestycyjnych własnych gmin (związków gmin)</t>
  </si>
  <si>
    <t>Szkolenia pracowników niebędących członkami korpusu służby cywilnej ( z budżetu)</t>
  </si>
  <si>
    <t>Zakup materiałów papierniczych do sprzętu drukarskiego i urządzeń kserograficznych ( z budżetu)</t>
  </si>
  <si>
    <t>Zakup akcesoriów komputerowych, w tym programów i licencji ( z budżetu)</t>
  </si>
  <si>
    <t>Komendy powiatowe Policji</t>
  </si>
  <si>
    <t>Pozostałe odsetki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</si>
  <si>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</si>
  <si>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</si>
  <si>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III. Dochody i wydatki związane z pomocą rzeczową lub finansową realizowaną na podstawie porozumień między j.s.t.</t>
  </si>
  <si>
    <t xml:space="preserve">Dotacja celowa z budżetu na finansowanie lub dofinansowanie zadań   - Zapewnienie opieki dla dzieci i młodzieży z terenu gminy poprzez organizację zajęć edukacyjno- wychowawczych </t>
  </si>
  <si>
    <t>Dotacja celowa z budżetu na finansowanie lub dofinansowanie zadań   - Sport dla wszystkich - propagowanie zdrowego stylu życia i aktywnego spędzania wolnego czasu, organizacja imprez, zawodów, turniejów sportowych i rekreacyjnych       o zasięgu gminnym</t>
  </si>
  <si>
    <t>Dotacja podmiotowa dla SPZOZ na realizację programu "Szczepienia przeciwko HPV- szczepienia dzieci w wieku 11-12 lat"</t>
  </si>
  <si>
    <t>biezące</t>
  </si>
  <si>
    <t>Szkoła Podstawowa w Lipowym Polu</t>
  </si>
  <si>
    <t>Szkoła Podstawowa w Grzybowej Górze</t>
  </si>
  <si>
    <t>FS - Majków</t>
  </si>
  <si>
    <t>FS - L.Pole Skarbowe</t>
  </si>
  <si>
    <t>FS - L.Pole Plebańskie</t>
  </si>
  <si>
    <t>FS - G.Góra</t>
  </si>
  <si>
    <t>FS - Michałów</t>
  </si>
  <si>
    <t>Zakup materiałów i wyposażenia- Fundusz sołeck G.Góra</t>
  </si>
  <si>
    <t>Zakup materiałów i wyposażenia- Fundusz sołecki Sko Kaść</t>
  </si>
  <si>
    <t>FS - Świerczek</t>
  </si>
  <si>
    <t xml:space="preserve">FS - Sko Kość </t>
  </si>
  <si>
    <t>FS Lipoe Pole Plebańskie</t>
  </si>
  <si>
    <t>FS G.Góra</t>
  </si>
  <si>
    <t>FS - Lipowe Pole Skarbowe</t>
  </si>
  <si>
    <t>Dotacja podmiotowa dla SPZOZ na realizację programu "Zapobieganie chorobom zakaźnym- szczepienia ochronne u pacjentów SPZOZ powyżej 75 roku życia przeciw grypie, u dzieci w wieku szkolnym szczepienia przeciwko meningokokom"</t>
  </si>
  <si>
    <t>ZESPÓŁ</t>
  </si>
  <si>
    <t>Zakup usług pozostałychZSPÓŁ</t>
  </si>
  <si>
    <t>Zakup usług pozostałych ZESOÓŁ</t>
  </si>
  <si>
    <t>Zakup usług pozostałych GOPS</t>
  </si>
  <si>
    <t>A.</t>
  </si>
  <si>
    <t>B.</t>
  </si>
  <si>
    <t>C.</t>
  </si>
  <si>
    <t>D.</t>
  </si>
  <si>
    <t>Budowa parkingu przy cmentarzu na drodze gminnej w miejscowości Kierz Niedźwiedzi</t>
  </si>
  <si>
    <t>e- świętokrzyskie</t>
  </si>
  <si>
    <t xml:space="preserve">Zagospodarowanie terenu wokół sadzawki </t>
  </si>
  <si>
    <t>2010-2011</t>
  </si>
  <si>
    <t>Olszynki</t>
  </si>
  <si>
    <t>Wydatki inwestycyjne jednostek budżetowych Kierz Fundusz Sołecki</t>
  </si>
  <si>
    <t xml:space="preserve">Wydatki inwestycyjne jednostek budżetowych Kierz Odnowa </t>
  </si>
  <si>
    <t xml:space="preserve">Wydatki inwestycyjne jednostek budżetowych Lipowe </t>
  </si>
  <si>
    <t>Wydatki na zakupy inwestycyjne Radosna szkoła</t>
  </si>
  <si>
    <t>Wydatki inwestycyjne jednostek budżetowych - Fundusz Sołecki</t>
  </si>
  <si>
    <t>11.</t>
  </si>
  <si>
    <t xml:space="preserve"> "Nad Żarnówką" -Gmina Skarżysko Kościelne "Budowa i przystosowanie infrastruktury na potrzeby agroturystyki w Majkowie i Michałowie gm. Skarżysko Kościelne pow. Skarżyski"(lata 2009-2010)</t>
  </si>
  <si>
    <t>Doposażenie śwetlcy działającej przy OSP- zakup krzeseł, ławek, kostki i mat.budowlanych</t>
  </si>
  <si>
    <t xml:space="preserve">Odsetki od dotacji wykorzystanych niezgodnie z przeznaczeniem lub pobranych w nadmiernej wysokości </t>
  </si>
  <si>
    <t>Wpływy ze zwrotów dotacji wykorzystanych niezgodnie z przeznaczeniem lub pobranych w nadmiernej wysokości</t>
  </si>
  <si>
    <t>Świadczenia rodzinne, świadczenia z funduszu alimentacyjnego oraz składki na ubezpieczenia emerytalne i rentowe z ubezpieczenia społecznego</t>
  </si>
  <si>
    <t>Infrastruktura wodociągowa sanitacyjna wsi</t>
  </si>
  <si>
    <t>Infrastruktura wodociągowa i sanitacyjna wsi</t>
  </si>
  <si>
    <t>Dotacje celowe otrzymane z budżetu państwa na realizację inwestycji  i zakupów inwestycyjnych własnych gmin (związków gmin)</t>
  </si>
  <si>
    <t>Wydatki inwestycyjne jednostek budżetowych Boisko Fundusz Sołecki</t>
  </si>
  <si>
    <t>Wydatki inwestycyjne jednostek budżetowych zasilanie awaryjne)</t>
  </si>
  <si>
    <t>Samochód</t>
  </si>
  <si>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</si>
  <si>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</si>
  <si>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</si>
  <si>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</si>
  <si>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</si>
  <si>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</si>
  <si>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</si>
  <si>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</si>
  <si>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</si>
  <si>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</si>
  <si>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</si>
  <si>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</si>
  <si>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</si>
  <si>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</si>
  <si>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</si>
  <si>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</si>
  <si>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</si>
  <si>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</si>
  <si>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</si>
  <si>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</si>
  <si>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</si>
  <si>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</si>
  <si>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</si>
  <si>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</si>
  <si>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</si>
  <si>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</si>
  <si>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</si>
  <si>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</si>
  <si>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</si>
  <si>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</si>
  <si>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</si>
  <si>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</si>
  <si>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</si>
  <si>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</si>
  <si>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Wydatki majątkowe</t>
  </si>
  <si>
    <t>Rozdz.</t>
  </si>
  <si>
    <t>w złotych</t>
  </si>
  <si>
    <t>Nazwa zadania</t>
  </si>
  <si>
    <t>Kwota dotacji</t>
  </si>
  <si>
    <t>Nazwa instytucji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</si>
  <si>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</si>
  <si>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</si>
  <si>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</si>
  <si>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</si>
  <si>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</si>
  <si>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</si>
  <si>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</si>
  <si>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</si>
  <si>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</si>
  <si>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</si>
  <si>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</si>
  <si>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</si>
  <si>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</si>
  <si>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Stan środków obrotowych na początek roku</t>
  </si>
  <si>
    <t>Stan środków obrotowych na koniec roku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</si>
  <si>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</si>
  <si>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</si>
  <si>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</si>
  <si>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</si>
  <si>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</si>
  <si>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</si>
  <si>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</si>
  <si>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</si>
  <si>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</si>
  <si>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</si>
  <si>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</si>
  <si>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</si>
  <si>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</si>
  <si>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</si>
  <si>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</si>
  <si>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</si>
  <si>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</si>
  <si>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</si>
  <si>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</si>
  <si>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</si>
  <si>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</si>
  <si>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</si>
  <si>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</si>
  <si>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</si>
  <si>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10.</t>
  </si>
  <si>
    <t>Inne źródła (wolne środki)</t>
  </si>
  <si>
    <t>Nazwa zadania inwestycyjnego</t>
  </si>
  <si>
    <t>Rolnictwo i łowiectwo</t>
  </si>
  <si>
    <t>Pozostała działalność</t>
  </si>
  <si>
    <t>Gospodarka mieszkaniowa</t>
  </si>
  <si>
    <t>Gospodarka gruntami i nieruchomościami</t>
  </si>
  <si>
    <t>Administracja publiczna</t>
  </si>
  <si>
    <t>Wpływy z podatku rolnego, podatku leśnego, podatku od czynności cywilnoprawnych,  podatków i opłat lokalnych od osób prawnych  i innych jednostek organizacyjnych</t>
  </si>
  <si>
    <t>Wpływy z podatku rolnego, podatku leśnego, 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</si>
  <si>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</si>
  <si>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</si>
  <si>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Różne rozliczenia</t>
  </si>
  <si>
    <t>Różne rozliczenia finansowe</t>
  </si>
  <si>
    <t>Oświata i wychowanie</t>
  </si>
  <si>
    <t>Szkoły podstawowe</t>
  </si>
  <si>
    <t>Razem: dział 801</t>
  </si>
  <si>
    <t>Pomoc społeczna</t>
  </si>
  <si>
    <t>Usługi opiekuńcze i specjalistyczne usługi opiekuńcze</t>
  </si>
  <si>
    <t>Edukacyjna opieka wychowawcza</t>
  </si>
  <si>
    <t>Świetlice szkolne</t>
  </si>
  <si>
    <t>Razem: dział 854</t>
  </si>
  <si>
    <t>Część oświatowa subwencji ogólnej dla jednostek samorządu terytorialnego</t>
  </si>
  <si>
    <t>Część wyrównawcza  subwencji ogólnej dla gmin</t>
  </si>
  <si>
    <t>Część równoważąca   subwencji ogólnej dla gmin</t>
  </si>
  <si>
    <t xml:space="preserve">Urzędy wojewódzkie     </t>
  </si>
  <si>
    <t>Urzędy naczelnych organów władzy państwowej, kontroli i ochrony prawa oraz sądownictwa</t>
  </si>
  <si>
    <t xml:space="preserve">Urzędy naczelnych organów władzy państwowej, kontroli i ochrony prawa </t>
  </si>
  <si>
    <t>Ośrodki pomocy społecznej</t>
  </si>
  <si>
    <t>V. ŚRODKI NA DOFINANSOWANIE ZADAŃ WŁASNYCH J.S.T. POZYSKANE Z INNYCH ŹRÓDEŁ</t>
  </si>
  <si>
    <t>Transport i łączność</t>
  </si>
  <si>
    <t>Drogi publiczne gminne</t>
  </si>
  <si>
    <t>§ 6339 - Dotacja celowa otrzymana z budżetu państwa na realizację inwestycji i zakupów inwestycyjnych własnych gmin (związków gmin)</t>
  </si>
  <si>
    <t>Pozostałe zadania w zakresie polityki społecznej</t>
  </si>
  <si>
    <t>Gospodarka komunalna i ochrona środowiska</t>
  </si>
  <si>
    <t>Gospodarka ściekowa i ochrona wód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</si>
  <si>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</si>
  <si>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</si>
  <si>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</si>
  <si>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</si>
  <si>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</si>
  <si>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</si>
  <si>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 xml:space="preserve">Dotacja celowa na pomoc finansową udzielaną między jednostkami samorządu terytorialnego na dofinansowanie własnych zadań inwestycyjnych i zakupów inwestycyjnych - "Przebudowa drogi powiatowej nr 0576T Skarżysko - Kamienna - Majków - Parszów na odcinku od km 0 + 000 do km 1+ 700" </t>
  </si>
  <si>
    <t xml:space="preserve">Zakup sprzętu sportowego na plac szkolny( piłki, zestaw do ćwiczeń, tor przeszkód dla młodzieży- wykonanie , transport i montaż stołu pingpongowego betonowego </t>
  </si>
  <si>
    <t>Wyposażenie placu zabaw (zjeżdżalna, huśtawki, stół pingpongowy)</t>
  </si>
  <si>
    <t>Dotacje celowe otrzymane od samorządu województwa na zadania bieżące realizowane na podstawie porozumień (umów) między jednostkami samorządu terytorialnego</t>
  </si>
  <si>
    <t>Środki na dofinansowanie własnych zadań bieżących gmin (związków gmin), powiatów (związków powiatów), samorządów województw, pozyskane z innych źródeł</t>
  </si>
  <si>
    <t>Wydatki na wniesienie wkładów do  MPWiK Sp. z o.o w Skarżysku - Kamiennej na realizację zadania "Budowa i modernizacja  kanalizacji sanitarnej w Skarżysku- Kamiennej i Skarżysku Kościelnym" (2010 - 2012)</t>
  </si>
  <si>
    <t>"e-świętokrzyskie Rozbudowa Infrastruktury Informatycznej JST" (lata 2009-2012)</t>
  </si>
  <si>
    <t>Zakup i montaż koszy na śmieci</t>
  </si>
  <si>
    <t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(lata 2010-2011)</t>
  </si>
  <si>
    <t>12.</t>
  </si>
  <si>
    <t>Wykonanie parkingu przy cmentarzu-  zagospodarowanie terenu wokół parkingu</t>
  </si>
  <si>
    <t>do uchwały Nr XXXIX/210/09</t>
  </si>
  <si>
    <t>z dnia 30 grudnia 2009 r.</t>
  </si>
  <si>
    <t xml:space="preserve">z dnia 30 grudnia 2009 r.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</si>
</sst>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2"/>
      <name val="Times New Roman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10"/>
      <name val="Times New Roman CE"/>
      <family val="1"/>
    </font>
    <font>
      <sz val="11"/>
      <name val="Times New Roman"/>
      <family val="1"/>
    </font>
    <font>
      <b/>
      <i/>
      <sz val="11"/>
      <name val="Times New Roman CE"/>
      <family val="0"/>
    </font>
    <font>
      <b/>
      <sz val="10"/>
      <name val="Times New Roman"/>
      <family val="1"/>
    </font>
    <font>
      <sz val="8"/>
      <color indexed="10"/>
      <name val="Arial CE"/>
      <family val="0"/>
    </font>
    <font>
      <b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i/>
      <sz val="9"/>
      <color indexed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" borderId="0" applyNumberFormat="0" applyBorder="0" applyAlignment="0" applyProtection="0"/>
  </cellStyleXfs>
  <cellXfs count="6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 vertical="top"/>
    </xf>
    <xf numFmtId="3" fontId="14" fillId="0" borderId="0" xfId="0" applyNumberFormat="1" applyFont="1" applyAlignment="1">
      <alignment horizontal="left"/>
    </xf>
    <xf numFmtId="0" fontId="15" fillId="0" borderId="0" xfId="0" applyFont="1" applyAlignment="1">
      <alignment horizontal="justify" vertical="top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8" fontId="13" fillId="0" borderId="15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22" fillId="0" borderId="17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170" fontId="12" fillId="0" borderId="0" xfId="0" applyNumberFormat="1" applyFont="1" applyAlignment="1">
      <alignment vertical="top" wrapText="1"/>
    </xf>
    <xf numFmtId="170" fontId="15" fillId="0" borderId="0" xfId="0" applyNumberFormat="1" applyFont="1" applyAlignment="1">
      <alignment vertical="top"/>
    </xf>
    <xf numFmtId="170" fontId="15" fillId="0" borderId="0" xfId="0" applyNumberFormat="1" applyFont="1" applyAlignment="1">
      <alignment horizontal="justify" vertical="top"/>
    </xf>
    <xf numFmtId="170" fontId="16" fillId="0" borderId="0" xfId="0" applyNumberFormat="1" applyFont="1" applyAlignment="1">
      <alignment horizontal="center"/>
    </xf>
    <xf numFmtId="170" fontId="23" fillId="0" borderId="17" xfId="0" applyNumberFormat="1" applyFont="1" applyBorder="1" applyAlignment="1">
      <alignment horizontal="center" vertical="top" wrapText="1"/>
    </xf>
    <xf numFmtId="170" fontId="25" fillId="0" borderId="17" xfId="0" applyNumberFormat="1" applyFont="1" applyBorder="1" applyAlignment="1">
      <alignment horizontal="center" vertical="top" wrapText="1"/>
    </xf>
    <xf numFmtId="170" fontId="23" fillId="0" borderId="16" xfId="0" applyNumberFormat="1" applyFont="1" applyBorder="1" applyAlignment="1">
      <alignment horizontal="center" vertical="top" wrapText="1"/>
    </xf>
    <xf numFmtId="170" fontId="23" fillId="0" borderId="15" xfId="0" applyNumberFormat="1" applyFont="1" applyBorder="1" applyAlignment="1">
      <alignment horizontal="center" vertical="top" wrapText="1"/>
    </xf>
    <xf numFmtId="170" fontId="23" fillId="0" borderId="18" xfId="0" applyNumberFormat="1" applyFont="1" applyBorder="1" applyAlignment="1">
      <alignment horizontal="center" vertical="top" wrapText="1"/>
    </xf>
    <xf numFmtId="170" fontId="23" fillId="0" borderId="19" xfId="0" applyNumberFormat="1" applyFont="1" applyBorder="1" applyAlignment="1">
      <alignment horizontal="center" vertical="top" wrapText="1"/>
    </xf>
    <xf numFmtId="170" fontId="12" fillId="0" borderId="0" xfId="0" applyNumberFormat="1" applyFont="1" applyAlignment="1">
      <alignment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1" fillId="0" borderId="0" xfId="0" applyFont="1" applyAlignment="1">
      <alignment/>
    </xf>
    <xf numFmtId="0" fontId="21" fillId="0" borderId="0" xfId="0" applyFont="1" applyAlignment="1">
      <alignment vertical="top" wrapText="1"/>
    </xf>
    <xf numFmtId="168" fontId="26" fillId="0" borderId="0" xfId="0" applyNumberFormat="1" applyFont="1" applyAlignment="1">
      <alignment vertical="top"/>
    </xf>
    <xf numFmtId="168" fontId="21" fillId="0" borderId="0" xfId="0" applyNumberFormat="1" applyFont="1" applyAlignment="1">
      <alignment vertical="top"/>
    </xf>
    <xf numFmtId="3" fontId="21" fillId="0" borderId="0" xfId="0" applyNumberFormat="1" applyFont="1" applyAlignment="1">
      <alignment horizontal="left" vertical="top"/>
    </xf>
    <xf numFmtId="3" fontId="21" fillId="0" borderId="0" xfId="0" applyNumberFormat="1" applyFont="1" applyAlignment="1">
      <alignment vertical="top"/>
    </xf>
    <xf numFmtId="0" fontId="21" fillId="0" borderId="0" xfId="0" applyFont="1" applyAlignment="1">
      <alignment horizontal="justify" vertical="top" wrapText="1"/>
    </xf>
    <xf numFmtId="0" fontId="17" fillId="0" borderId="0" xfId="0" applyFont="1" applyAlignment="1">
      <alignment/>
    </xf>
    <xf numFmtId="0" fontId="21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/>
    </xf>
    <xf numFmtId="1" fontId="17" fillId="0" borderId="10" xfId="0" applyNumberFormat="1" applyFont="1" applyBorder="1" applyAlignment="1">
      <alignment horizontal="center" vertical="top"/>
    </xf>
    <xf numFmtId="168" fontId="17" fillId="0" borderId="10" xfId="0" applyNumberFormat="1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169" fontId="17" fillId="0" borderId="20" xfId="0" applyNumberFormat="1" applyFont="1" applyBorder="1" applyAlignment="1">
      <alignment horizontal="center" vertical="top"/>
    </xf>
    <xf numFmtId="0" fontId="26" fillId="0" borderId="15" xfId="0" applyFont="1" applyBorder="1" applyAlignment="1">
      <alignment vertical="top" wrapText="1"/>
    </xf>
    <xf numFmtId="169" fontId="27" fillId="0" borderId="15" xfId="0" applyNumberFormat="1" applyFont="1" applyBorder="1" applyAlignment="1">
      <alignment horizontal="center" vertical="top"/>
    </xf>
    <xf numFmtId="168" fontId="26" fillId="0" borderId="15" xfId="0" applyNumberFormat="1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168" fontId="26" fillId="0" borderId="15" xfId="0" applyNumberFormat="1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5" xfId="0" applyFont="1" applyBorder="1" applyAlignment="1">
      <alignment vertical="top" wrapText="1"/>
    </xf>
    <xf numFmtId="169" fontId="17" fillId="0" borderId="15" xfId="0" applyNumberFormat="1" applyFont="1" applyBorder="1" applyAlignment="1">
      <alignment horizontal="center" vertical="top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68" fontId="26" fillId="0" borderId="16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26" fillId="0" borderId="16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168" fontId="26" fillId="0" borderId="18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168" fontId="26" fillId="0" borderId="14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168" fontId="26" fillId="0" borderId="16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16" xfId="0" applyFont="1" applyBorder="1" applyAlignment="1">
      <alignment vertical="top" wrapText="1"/>
    </xf>
    <xf numFmtId="168" fontId="26" fillId="0" borderId="16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Alignment="1">
      <alignment/>
    </xf>
    <xf numFmtId="168" fontId="26" fillId="0" borderId="18" xfId="0" applyNumberFormat="1" applyFont="1" applyBorder="1" applyAlignment="1">
      <alignment horizontal="center" vertical="top"/>
    </xf>
    <xf numFmtId="0" fontId="21" fillId="0" borderId="22" xfId="0" applyFont="1" applyBorder="1" applyAlignment="1">
      <alignment horizontal="center" vertical="top"/>
    </xf>
    <xf numFmtId="0" fontId="26" fillId="0" borderId="16" xfId="0" applyFont="1" applyBorder="1" applyAlignment="1">
      <alignment horizontal="left" vertical="top" wrapText="1"/>
    </xf>
    <xf numFmtId="0" fontId="21" fillId="0" borderId="0" xfId="0" applyFont="1" applyBorder="1" applyAlignment="1">
      <alignment vertical="top" wrapText="1"/>
    </xf>
    <xf numFmtId="169" fontId="17" fillId="0" borderId="16" xfId="0" applyNumberFormat="1" applyFont="1" applyBorder="1" applyAlignment="1">
      <alignment horizontal="center" vertical="top"/>
    </xf>
    <xf numFmtId="168" fontId="26" fillId="0" borderId="0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3" fontId="26" fillId="0" borderId="0" xfId="0" applyNumberFormat="1" applyFont="1" applyAlignment="1">
      <alignment vertical="top"/>
    </xf>
    <xf numFmtId="0" fontId="13" fillId="0" borderId="17" xfId="0" applyFont="1" applyBorder="1" applyAlignment="1">
      <alignment horizontal="center" vertical="top" wrapText="1"/>
    </xf>
    <xf numFmtId="170" fontId="13" fillId="0" borderId="17" xfId="0" applyNumberFormat="1" applyFont="1" applyBorder="1" applyAlignment="1">
      <alignment horizontal="center" vertical="top" wrapText="1"/>
    </xf>
    <xf numFmtId="0" fontId="23" fillId="0" borderId="19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170" fontId="13" fillId="0" borderId="17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28" fillId="0" borderId="0" xfId="0" applyFont="1" applyAlignment="1">
      <alignment vertical="center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170" fontId="22" fillId="0" borderId="17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horizontal="left" vertical="top" wrapText="1"/>
    </xf>
    <xf numFmtId="0" fontId="29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top" wrapText="1"/>
    </xf>
    <xf numFmtId="170" fontId="13" fillId="0" borderId="15" xfId="0" applyNumberFormat="1" applyFont="1" applyBorder="1" applyAlignment="1">
      <alignment horizontal="center" vertical="top" wrapText="1"/>
    </xf>
    <xf numFmtId="0" fontId="13" fillId="0" borderId="0" xfId="0" applyFont="1" applyAlignment="1">
      <alignment vertical="center"/>
    </xf>
    <xf numFmtId="170" fontId="22" fillId="0" borderId="16" xfId="0" applyNumberFormat="1" applyFont="1" applyBorder="1" applyAlignment="1">
      <alignment horizontal="center" vertical="top" wrapText="1"/>
    </xf>
    <xf numFmtId="170" fontId="22" fillId="0" borderId="0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26" fillId="0" borderId="0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30" fillId="0" borderId="20" xfId="0" applyFont="1" applyBorder="1" applyAlignment="1">
      <alignment vertical="top" wrapText="1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14" fillId="0" borderId="10" xfId="0" applyNumberFormat="1" applyFont="1" applyBorder="1" applyAlignment="1">
      <alignment horizontal="center" vertical="top" wrapText="1"/>
    </xf>
    <xf numFmtId="3" fontId="12" fillId="0" borderId="0" xfId="0" applyNumberFormat="1" applyFont="1" applyAlignment="1">
      <alignment horizontal="right" vertical="top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0" fontId="3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vertical="center" wrapText="1"/>
    </xf>
    <xf numFmtId="3" fontId="31" fillId="0" borderId="0" xfId="0" applyNumberFormat="1" applyFont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32" fillId="0" borderId="10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23" fillId="0" borderId="1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top" wrapText="1"/>
    </xf>
    <xf numFmtId="170" fontId="23" fillId="0" borderId="23" xfId="0" applyNumberFormat="1" applyFont="1" applyBorder="1" applyAlignment="1">
      <alignment horizontal="center" vertical="top" wrapText="1"/>
    </xf>
    <xf numFmtId="0" fontId="23" fillId="0" borderId="23" xfId="0" applyFont="1" applyBorder="1" applyAlignment="1">
      <alignment horizontal="left" vertical="top" wrapText="1"/>
    </xf>
    <xf numFmtId="0" fontId="26" fillId="0" borderId="19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6" xfId="0" applyFont="1" applyBorder="1" applyAlignment="1">
      <alignment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23" fillId="0" borderId="2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0" fontId="14" fillId="0" borderId="16" xfId="0" applyFont="1" applyBorder="1" applyAlignment="1">
      <alignment/>
    </xf>
    <xf numFmtId="0" fontId="21" fillId="0" borderId="16" xfId="0" applyFont="1" applyBorder="1" applyAlignment="1" quotePrefix="1">
      <alignment/>
    </xf>
    <xf numFmtId="0" fontId="21" fillId="0" borderId="16" xfId="0" applyFont="1" applyBorder="1" applyAlignment="1" quotePrefix="1">
      <alignment wrapText="1"/>
    </xf>
    <xf numFmtId="0" fontId="14" fillId="0" borderId="18" xfId="0" applyFont="1" applyBorder="1" applyAlignment="1">
      <alignment/>
    </xf>
    <xf numFmtId="0" fontId="2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3" fontId="21" fillId="0" borderId="0" xfId="0" applyNumberFormat="1" applyFont="1" applyAlignment="1">
      <alignment/>
    </xf>
    <xf numFmtId="3" fontId="14" fillId="0" borderId="0" xfId="0" applyNumberFormat="1" applyFont="1" applyAlignment="1">
      <alignment horizont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21" fillId="0" borderId="15" xfId="0" applyFont="1" applyBorder="1" applyAlignment="1">
      <alignment horizontal="center" vertical="top"/>
    </xf>
    <xf numFmtId="0" fontId="12" fillId="0" borderId="23" xfId="0" applyFont="1" applyBorder="1" applyAlignment="1">
      <alignment horizontal="left" vertical="top" wrapText="1"/>
    </xf>
    <xf numFmtId="0" fontId="26" fillId="0" borderId="16" xfId="0" applyFont="1" applyBorder="1" applyAlignment="1">
      <alignment vertical="top" wrapText="1"/>
    </xf>
    <xf numFmtId="0" fontId="14" fillId="0" borderId="16" xfId="0" applyFont="1" applyBorder="1" applyAlignment="1">
      <alignment horizontal="center"/>
    </xf>
    <xf numFmtId="0" fontId="14" fillId="0" borderId="16" xfId="0" applyFont="1" applyBorder="1" applyAlignment="1" quotePrefix="1">
      <alignment/>
    </xf>
    <xf numFmtId="0" fontId="14" fillId="0" borderId="18" xfId="0" applyFont="1" applyBorder="1" applyAlignment="1" quotePrefix="1">
      <alignment/>
    </xf>
    <xf numFmtId="3" fontId="14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32" fillId="0" borderId="10" xfId="0" applyNumberFormat="1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4" fontId="14" fillId="0" borderId="0" xfId="0" applyNumberFormat="1" applyFont="1" applyAlignment="1">
      <alignment horizontal="center" wrapText="1"/>
    </xf>
    <xf numFmtId="4" fontId="14" fillId="0" borderId="0" xfId="0" applyNumberFormat="1" applyFont="1" applyAlignment="1">
      <alignment/>
    </xf>
    <xf numFmtId="4" fontId="21" fillId="0" borderId="10" xfId="0" applyNumberFormat="1" applyFont="1" applyBorder="1" applyAlignment="1">
      <alignment horizontal="center" vertical="center" wrapText="1"/>
    </xf>
    <xf numFmtId="4" fontId="30" fillId="0" borderId="16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4" fontId="14" fillId="0" borderId="18" xfId="0" applyNumberFormat="1" applyFont="1" applyBorder="1" applyAlignment="1">
      <alignment/>
    </xf>
    <xf numFmtId="4" fontId="30" fillId="0" borderId="18" xfId="0" applyNumberFormat="1" applyFont="1" applyBorder="1" applyAlignment="1">
      <alignment/>
    </xf>
    <xf numFmtId="4" fontId="30" fillId="0" borderId="14" xfId="0" applyNumberFormat="1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6" xfId="0" applyFont="1" applyBorder="1" applyAlignment="1">
      <alignment wrapText="1"/>
    </xf>
    <xf numFmtId="0" fontId="30" fillId="0" borderId="0" xfId="0" applyFont="1" applyAlignment="1">
      <alignment/>
    </xf>
    <xf numFmtId="0" fontId="30" fillId="0" borderId="16" xfId="0" applyFont="1" applyBorder="1" applyAlignment="1" quotePrefix="1">
      <alignment wrapText="1"/>
    </xf>
    <xf numFmtId="0" fontId="30" fillId="0" borderId="18" xfId="0" applyFont="1" applyBorder="1" applyAlignment="1">
      <alignment/>
    </xf>
    <xf numFmtId="0" fontId="17" fillId="0" borderId="18" xfId="0" applyFont="1" applyBorder="1" applyAlignment="1" quotePrefix="1">
      <alignment wrapText="1"/>
    </xf>
    <xf numFmtId="0" fontId="30" fillId="0" borderId="18" xfId="0" applyFont="1" applyBorder="1" applyAlignment="1">
      <alignment wrapText="1"/>
    </xf>
    <xf numFmtId="0" fontId="23" fillId="0" borderId="0" xfId="0" applyFont="1" applyBorder="1" applyAlignment="1">
      <alignment horizontal="left" vertical="top" wrapText="1"/>
    </xf>
    <xf numFmtId="0" fontId="23" fillId="0" borderId="18" xfId="0" applyFont="1" applyBorder="1" applyAlignment="1">
      <alignment vertical="center" wrapText="1"/>
    </xf>
    <xf numFmtId="0" fontId="23" fillId="0" borderId="22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center" vertical="center" wrapText="1"/>
    </xf>
    <xf numFmtId="168" fontId="26" fillId="0" borderId="17" xfId="0" applyNumberFormat="1" applyFont="1" applyBorder="1" applyAlignment="1">
      <alignment horizontal="center" vertical="top" wrapText="1"/>
    </xf>
    <xf numFmtId="168" fontId="26" fillId="0" borderId="19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vertical="top" wrapText="1"/>
    </xf>
    <xf numFmtId="0" fontId="21" fillId="0" borderId="17" xfId="0" applyFont="1" applyBorder="1" applyAlignment="1">
      <alignment horizontal="center" vertical="top" wrapText="1"/>
    </xf>
    <xf numFmtId="169" fontId="27" fillId="0" borderId="16" xfId="0" applyNumberFormat="1" applyFont="1" applyBorder="1" applyAlignment="1">
      <alignment horizontal="center" vertical="top"/>
    </xf>
    <xf numFmtId="169" fontId="17" fillId="0" borderId="19" xfId="0" applyNumberFormat="1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 wrapText="1"/>
    </xf>
    <xf numFmtId="0" fontId="21" fillId="0" borderId="19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169" fontId="27" fillId="0" borderId="19" xfId="0" applyNumberFormat="1" applyFont="1" applyBorder="1" applyAlignment="1">
      <alignment horizontal="center" vertical="top"/>
    </xf>
    <xf numFmtId="169" fontId="17" fillId="0" borderId="15" xfId="0" applyNumberFormat="1" applyFont="1" applyBorder="1" applyAlignment="1">
      <alignment horizontal="center" vertical="top"/>
    </xf>
    <xf numFmtId="169" fontId="17" fillId="0" borderId="20" xfId="0" applyNumberFormat="1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30" fillId="0" borderId="15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170" fontId="23" fillId="0" borderId="15" xfId="0" applyNumberFormat="1" applyFont="1" applyBorder="1" applyAlignment="1">
      <alignment horizontal="center" vertical="top" wrapText="1"/>
    </xf>
    <xf numFmtId="170" fontId="51" fillId="0" borderId="17" xfId="0" applyNumberFormat="1" applyFont="1" applyBorder="1" applyAlignment="1">
      <alignment horizontal="center" vertical="top" wrapText="1"/>
    </xf>
    <xf numFmtId="170" fontId="51" fillId="0" borderId="16" xfId="0" applyNumberFormat="1" applyFont="1" applyBorder="1" applyAlignment="1">
      <alignment horizontal="center" vertical="top" wrapText="1"/>
    </xf>
    <xf numFmtId="168" fontId="26" fillId="0" borderId="19" xfId="0" applyNumberFormat="1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1" fontId="0" fillId="0" borderId="10" xfId="0" applyNumberFormat="1" applyBorder="1" applyAlignment="1">
      <alignment vertical="center"/>
    </xf>
    <xf numFmtId="3" fontId="21" fillId="0" borderId="10" xfId="0" applyNumberFormat="1" applyFont="1" applyBorder="1" applyAlignment="1">
      <alignment horizontal="right" vertical="top"/>
    </xf>
    <xf numFmtId="3" fontId="21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1" fontId="21" fillId="0" borderId="10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top" wrapText="1"/>
    </xf>
    <xf numFmtId="170" fontId="28" fillId="0" borderId="15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9" fontId="8" fillId="0" borderId="10" xfId="0" applyNumberFormat="1" applyFont="1" applyBorder="1" applyAlignment="1">
      <alignment vertical="center"/>
    </xf>
    <xf numFmtId="168" fontId="8" fillId="0" borderId="10" xfId="0" applyNumberFormat="1" applyFont="1" applyBorder="1" applyAlignment="1">
      <alignment vertical="center"/>
    </xf>
    <xf numFmtId="0" fontId="19" fillId="0" borderId="16" xfId="0" applyFont="1" applyBorder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 horizontal="center" wrapText="1"/>
    </xf>
    <xf numFmtId="4" fontId="23" fillId="0" borderId="0" xfId="0" applyNumberFormat="1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wrapText="1"/>
    </xf>
    <xf numFmtId="169" fontId="23" fillId="0" borderId="14" xfId="0" applyNumberFormat="1" applyFont="1" applyBorder="1" applyAlignment="1">
      <alignment/>
    </xf>
    <xf numFmtId="168" fontId="23" fillId="0" borderId="14" xfId="0" applyNumberFormat="1" applyFont="1" applyBorder="1" applyAlignment="1">
      <alignment/>
    </xf>
    <xf numFmtId="4" fontId="22" fillId="0" borderId="14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6" xfId="0" applyFont="1" applyBorder="1" applyAlignment="1">
      <alignment wrapText="1"/>
    </xf>
    <xf numFmtId="0" fontId="23" fillId="0" borderId="16" xfId="0" applyFont="1" applyBorder="1" applyAlignment="1" quotePrefix="1">
      <alignment/>
    </xf>
    <xf numFmtId="4" fontId="23" fillId="0" borderId="16" xfId="0" applyNumberFormat="1" applyFont="1" applyBorder="1" applyAlignment="1">
      <alignment/>
    </xf>
    <xf numFmtId="0" fontId="23" fillId="0" borderId="16" xfId="0" applyFont="1" applyBorder="1" applyAlignment="1" quotePrefix="1">
      <alignment wrapText="1"/>
    </xf>
    <xf numFmtId="4" fontId="23" fillId="0" borderId="14" xfId="0" applyNumberFormat="1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wrapText="1"/>
    </xf>
    <xf numFmtId="4" fontId="23" fillId="0" borderId="18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wrapText="1"/>
    </xf>
    <xf numFmtId="4" fontId="22" fillId="0" borderId="16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6" xfId="0" applyFont="1" applyBorder="1" applyAlignment="1" quotePrefix="1">
      <alignment wrapText="1"/>
    </xf>
    <xf numFmtId="0" fontId="22" fillId="0" borderId="18" xfId="0" applyFont="1" applyBorder="1" applyAlignment="1">
      <alignment/>
    </xf>
    <xf numFmtId="0" fontId="22" fillId="0" borderId="18" xfId="0" applyFont="1" applyBorder="1" applyAlignment="1" quotePrefix="1">
      <alignment wrapText="1"/>
    </xf>
    <xf numFmtId="0" fontId="22" fillId="0" borderId="18" xfId="0" applyFont="1" applyBorder="1" applyAlignment="1">
      <alignment wrapText="1"/>
    </xf>
    <xf numFmtId="3" fontId="0" fillId="0" borderId="14" xfId="0" applyNumberFormat="1" applyBorder="1" applyAlignment="1">
      <alignment vertical="center" wrapText="1"/>
    </xf>
    <xf numFmtId="168" fontId="28" fillId="0" borderId="15" xfId="0" applyNumberFormat="1" applyFont="1" applyBorder="1" applyAlignment="1">
      <alignment horizontal="center" vertical="top" wrapText="1"/>
    </xf>
    <xf numFmtId="168" fontId="28" fillId="0" borderId="15" xfId="0" applyNumberFormat="1" applyFont="1" applyBorder="1" applyAlignment="1">
      <alignment horizontal="left" vertical="top" wrapText="1"/>
    </xf>
    <xf numFmtId="4" fontId="21" fillId="0" borderId="0" xfId="0" applyNumberFormat="1" applyFont="1" applyFill="1" applyAlignment="1">
      <alignment vertical="top"/>
    </xf>
    <xf numFmtId="4" fontId="21" fillId="0" borderId="0" xfId="0" applyNumberFormat="1" applyFont="1" applyFill="1" applyAlignment="1">
      <alignment horizontal="right" vertical="top"/>
    </xf>
    <xf numFmtId="4" fontId="21" fillId="0" borderId="0" xfId="0" applyNumberFormat="1" applyFont="1" applyFill="1" applyAlignment="1">
      <alignment horizontal="left" vertical="top"/>
    </xf>
    <xf numFmtId="4" fontId="17" fillId="0" borderId="0" xfId="0" applyNumberFormat="1" applyFont="1" applyFill="1" applyAlignment="1">
      <alignment horizontal="center" vertical="top"/>
    </xf>
    <xf numFmtId="4" fontId="6" fillId="0" borderId="0" xfId="0" applyNumberFormat="1" applyFont="1" applyFill="1" applyAlignment="1">
      <alignment horizontal="center" vertical="top"/>
    </xf>
    <xf numFmtId="4" fontId="21" fillId="0" borderId="0" xfId="0" applyNumberFormat="1" applyFont="1" applyFill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22" borderId="20" xfId="0" applyNumberFormat="1" applyFont="1" applyFill="1" applyBorder="1" applyAlignment="1">
      <alignment horizontal="right" vertical="top"/>
    </xf>
    <xf numFmtId="4" fontId="26" fillId="22" borderId="15" xfId="0" applyNumberFormat="1" applyFont="1" applyFill="1" applyBorder="1" applyAlignment="1" applyProtection="1">
      <alignment horizontal="right" vertical="top"/>
      <protection/>
    </xf>
    <xf numFmtId="4" fontId="26" fillId="22" borderId="15" xfId="0" applyNumberFormat="1" applyFont="1" applyFill="1" applyBorder="1" applyAlignment="1">
      <alignment horizontal="right" vertical="top"/>
    </xf>
    <xf numFmtId="4" fontId="26" fillId="22" borderId="15" xfId="0" applyNumberFormat="1" applyFont="1" applyFill="1" applyBorder="1" applyAlignment="1">
      <alignment horizontal="right" vertical="top" wrapText="1"/>
    </xf>
    <xf numFmtId="4" fontId="26" fillId="0" borderId="15" xfId="0" applyNumberFormat="1" applyFont="1" applyFill="1" applyBorder="1" applyAlignment="1">
      <alignment horizontal="right" vertical="top" wrapText="1"/>
    </xf>
    <xf numFmtId="4" fontId="26" fillId="0" borderId="16" xfId="0" applyNumberFormat="1" applyFont="1" applyFill="1" applyBorder="1" applyAlignment="1">
      <alignment horizontal="right" vertical="top" wrapText="1"/>
    </xf>
    <xf numFmtId="4" fontId="21" fillId="0" borderId="15" xfId="0" applyNumberFormat="1" applyFont="1" applyFill="1" applyBorder="1" applyAlignment="1">
      <alignment horizontal="right" vertical="top" wrapText="1"/>
    </xf>
    <xf numFmtId="4" fontId="21" fillId="0" borderId="16" xfId="0" applyNumberFormat="1" applyFont="1" applyFill="1" applyBorder="1" applyAlignment="1">
      <alignment horizontal="right" vertical="top" wrapText="1"/>
    </xf>
    <xf numFmtId="4" fontId="26" fillId="22" borderId="18" xfId="0" applyNumberFormat="1" applyFont="1" applyFill="1" applyBorder="1" applyAlignment="1" applyProtection="1">
      <alignment horizontal="right" vertical="top"/>
      <protection/>
    </xf>
    <xf numFmtId="4" fontId="26" fillId="22" borderId="16" xfId="0" applyNumberFormat="1" applyFont="1" applyFill="1" applyBorder="1" applyAlignment="1">
      <alignment horizontal="right" vertical="top"/>
    </xf>
    <xf numFmtId="4" fontId="17" fillId="22" borderId="16" xfId="0" applyNumberFormat="1" applyFont="1" applyFill="1" applyBorder="1" applyAlignment="1">
      <alignment horizontal="right" vertical="top"/>
    </xf>
    <xf numFmtId="4" fontId="17" fillId="22" borderId="14" xfId="0" applyNumberFormat="1" applyFont="1" applyFill="1" applyBorder="1" applyAlignment="1">
      <alignment horizontal="right" vertical="top"/>
    </xf>
    <xf numFmtId="4" fontId="17" fillId="0" borderId="14" xfId="0" applyNumberFormat="1" applyFont="1" applyFill="1" applyBorder="1" applyAlignment="1">
      <alignment horizontal="right" vertical="top"/>
    </xf>
    <xf numFmtId="4" fontId="26" fillId="22" borderId="16" xfId="0" applyNumberFormat="1" applyFont="1" applyFill="1" applyBorder="1" applyAlignment="1">
      <alignment horizontal="right" vertical="top"/>
    </xf>
    <xf numFmtId="4" fontId="26" fillId="22" borderId="0" xfId="0" applyNumberFormat="1" applyFont="1" applyFill="1" applyBorder="1" applyAlignment="1">
      <alignment horizontal="right" vertical="top" wrapText="1"/>
    </xf>
    <xf numFmtId="4" fontId="21" fillId="0" borderId="0" xfId="0" applyNumberFormat="1" applyFont="1" applyFill="1" applyBorder="1" applyAlignment="1">
      <alignment horizontal="right" vertical="top" wrapText="1"/>
    </xf>
    <xf numFmtId="4" fontId="26" fillId="0" borderId="0" xfId="0" applyNumberFormat="1" applyFont="1" applyFill="1" applyBorder="1" applyAlignment="1">
      <alignment horizontal="right" vertical="top" wrapText="1"/>
    </xf>
    <xf numFmtId="4" fontId="21" fillId="22" borderId="16" xfId="0" applyNumberFormat="1" applyFont="1" applyFill="1" applyBorder="1" applyAlignment="1">
      <alignment horizontal="right" vertical="top"/>
    </xf>
    <xf numFmtId="4" fontId="21" fillId="22" borderId="19" xfId="0" applyNumberFormat="1" applyFont="1" applyFill="1" applyBorder="1" applyAlignment="1">
      <alignment horizontal="right" vertical="top"/>
    </xf>
    <xf numFmtId="4" fontId="21" fillId="0" borderId="18" xfId="0" applyNumberFormat="1" applyFont="1" applyFill="1" applyBorder="1" applyAlignment="1">
      <alignment horizontal="right" vertical="top" wrapText="1"/>
    </xf>
    <xf numFmtId="4" fontId="21" fillId="0" borderId="22" xfId="0" applyNumberFormat="1" applyFont="1" applyFill="1" applyBorder="1" applyAlignment="1">
      <alignment horizontal="right" vertical="top" wrapText="1"/>
    </xf>
    <xf numFmtId="4" fontId="17" fillId="22" borderId="14" xfId="0" applyNumberFormat="1" applyFont="1" applyFill="1" applyBorder="1" applyAlignment="1">
      <alignment horizontal="right" vertical="top" wrapText="1"/>
    </xf>
    <xf numFmtId="4" fontId="17" fillId="0" borderId="14" xfId="0" applyNumberFormat="1" applyFont="1" applyFill="1" applyBorder="1" applyAlignment="1">
      <alignment horizontal="right" vertical="top" wrapText="1"/>
    </xf>
    <xf numFmtId="4" fontId="26" fillId="22" borderId="16" xfId="0" applyNumberFormat="1" applyFont="1" applyFill="1" applyBorder="1" applyAlignment="1">
      <alignment horizontal="right" vertical="top" wrapText="1"/>
    </xf>
    <xf numFmtId="4" fontId="21" fillId="0" borderId="17" xfId="0" applyNumberFormat="1" applyFont="1" applyFill="1" applyBorder="1" applyAlignment="1">
      <alignment horizontal="right" vertical="top" wrapText="1"/>
    </xf>
    <xf numFmtId="4" fontId="26" fillId="22" borderId="0" xfId="0" applyNumberFormat="1" applyFont="1" applyFill="1" applyBorder="1" applyAlignment="1">
      <alignment horizontal="right" vertical="top"/>
    </xf>
    <xf numFmtId="4" fontId="26" fillId="0" borderId="17" xfId="0" applyNumberFormat="1" applyFont="1" applyFill="1" applyBorder="1" applyAlignment="1">
      <alignment horizontal="right" vertical="top" wrapText="1"/>
    </xf>
    <xf numFmtId="4" fontId="26" fillId="22" borderId="19" xfId="0" applyNumberFormat="1" applyFont="1" applyFill="1" applyBorder="1" applyAlignment="1">
      <alignment horizontal="right" vertical="top"/>
    </xf>
    <xf numFmtId="4" fontId="26" fillId="22" borderId="19" xfId="0" applyNumberFormat="1" applyFont="1" applyFill="1" applyBorder="1" applyAlignment="1">
      <alignment horizontal="right" vertical="top" wrapText="1"/>
    </xf>
    <xf numFmtId="4" fontId="21" fillId="0" borderId="19" xfId="0" applyNumberFormat="1" applyFont="1" applyFill="1" applyBorder="1" applyAlignment="1">
      <alignment horizontal="right" vertical="top" wrapText="1"/>
    </xf>
    <xf numFmtId="4" fontId="17" fillId="22" borderId="15" xfId="0" applyNumberFormat="1" applyFont="1" applyFill="1" applyBorder="1" applyAlignment="1">
      <alignment horizontal="right" vertical="top"/>
    </xf>
    <xf numFmtId="4" fontId="17" fillId="22" borderId="16" xfId="0" applyNumberFormat="1" applyFont="1" applyFill="1" applyBorder="1" applyAlignment="1">
      <alignment horizontal="right" vertical="top" wrapText="1"/>
    </xf>
    <xf numFmtId="4" fontId="17" fillId="0" borderId="16" xfId="0" applyNumberFormat="1" applyFont="1" applyFill="1" applyBorder="1" applyAlignment="1">
      <alignment horizontal="right" vertical="top" wrapText="1"/>
    </xf>
    <xf numFmtId="4" fontId="26" fillId="22" borderId="17" xfId="0" applyNumberFormat="1" applyFont="1" applyFill="1" applyBorder="1" applyAlignment="1">
      <alignment horizontal="right" vertical="top" wrapText="1"/>
    </xf>
    <xf numFmtId="4" fontId="50" fillId="0" borderId="16" xfId="0" applyNumberFormat="1" applyFont="1" applyFill="1" applyBorder="1" applyAlignment="1">
      <alignment horizontal="right" vertical="top" wrapText="1"/>
    </xf>
    <xf numFmtId="4" fontId="21" fillId="0" borderId="16" xfId="0" applyNumberFormat="1" applyFont="1" applyFill="1" applyBorder="1" applyAlignment="1">
      <alignment horizontal="right" vertical="top"/>
    </xf>
    <xf numFmtId="4" fontId="21" fillId="0" borderId="0" xfId="0" applyNumberFormat="1" applyFont="1" applyFill="1" applyBorder="1" applyAlignment="1">
      <alignment horizontal="right" vertical="top"/>
    </xf>
    <xf numFmtId="4" fontId="26" fillId="22" borderId="17" xfId="0" applyNumberFormat="1" applyFont="1" applyFill="1" applyBorder="1" applyAlignment="1">
      <alignment horizontal="right" vertical="top"/>
    </xf>
    <xf numFmtId="4" fontId="26" fillId="0" borderId="17" xfId="0" applyNumberFormat="1" applyFont="1" applyFill="1" applyBorder="1" applyAlignment="1">
      <alignment horizontal="right" vertical="top"/>
    </xf>
    <xf numFmtId="4" fontId="26" fillId="0" borderId="0" xfId="0" applyNumberFormat="1" applyFont="1" applyFill="1" applyBorder="1" applyAlignment="1">
      <alignment horizontal="right" vertical="top"/>
    </xf>
    <xf numFmtId="4" fontId="26" fillId="22" borderId="18" xfId="0" applyNumberFormat="1" applyFont="1" applyFill="1" applyBorder="1" applyAlignment="1">
      <alignment horizontal="right" vertical="top"/>
    </xf>
    <xf numFmtId="4" fontId="26" fillId="22" borderId="18" xfId="0" applyNumberFormat="1" applyFont="1" applyFill="1" applyBorder="1" applyAlignment="1">
      <alignment horizontal="right" vertical="top"/>
    </xf>
    <xf numFmtId="4" fontId="21" fillId="22" borderId="15" xfId="0" applyNumberFormat="1" applyFont="1" applyFill="1" applyBorder="1" applyAlignment="1">
      <alignment horizontal="right" vertical="top"/>
    </xf>
    <xf numFmtId="4" fontId="21" fillId="0" borderId="14" xfId="0" applyNumberFormat="1" applyFont="1" applyFill="1" applyBorder="1" applyAlignment="1">
      <alignment horizontal="right" vertical="top"/>
    </xf>
    <xf numFmtId="4" fontId="17" fillId="0" borderId="15" xfId="0" applyNumberFormat="1" applyFont="1" applyFill="1" applyBorder="1" applyAlignment="1">
      <alignment horizontal="right" vertical="top"/>
    </xf>
    <xf numFmtId="4" fontId="17" fillId="0" borderId="16" xfId="0" applyNumberFormat="1" applyFont="1" applyFill="1" applyBorder="1" applyAlignment="1">
      <alignment horizontal="right" vertical="top"/>
    </xf>
    <xf numFmtId="4" fontId="26" fillId="0" borderId="15" xfId="0" applyNumberFormat="1" applyFont="1" applyFill="1" applyBorder="1" applyAlignment="1">
      <alignment horizontal="right" vertical="top"/>
    </xf>
    <xf numFmtId="4" fontId="26" fillId="0" borderId="16" xfId="0" applyNumberFormat="1" applyFont="1" applyFill="1" applyBorder="1" applyAlignment="1">
      <alignment horizontal="right" vertical="top"/>
    </xf>
    <xf numFmtId="4" fontId="21" fillId="0" borderId="18" xfId="0" applyNumberFormat="1" applyFont="1" applyFill="1" applyBorder="1" applyAlignment="1">
      <alignment horizontal="right" vertical="top"/>
    </xf>
    <xf numFmtId="4" fontId="21" fillId="0" borderId="15" xfId="0" applyNumberFormat="1" applyFont="1" applyFill="1" applyBorder="1" applyAlignment="1">
      <alignment horizontal="right" vertical="top"/>
    </xf>
    <xf numFmtId="4" fontId="26" fillId="22" borderId="22" xfId="0" applyNumberFormat="1" applyFont="1" applyFill="1" applyBorder="1" applyAlignment="1">
      <alignment horizontal="right" vertical="top"/>
    </xf>
    <xf numFmtId="4" fontId="21" fillId="22" borderId="18" xfId="0" applyNumberFormat="1" applyFont="1" applyFill="1" applyBorder="1" applyAlignment="1">
      <alignment horizontal="right" vertical="top"/>
    </xf>
    <xf numFmtId="4" fontId="26" fillId="22" borderId="23" xfId="0" applyNumberFormat="1" applyFont="1" applyFill="1" applyBorder="1" applyAlignment="1">
      <alignment horizontal="right" vertical="top" wrapText="1"/>
    </xf>
    <xf numFmtId="4" fontId="21" fillId="0" borderId="22" xfId="0" applyNumberFormat="1" applyFont="1" applyFill="1" applyBorder="1" applyAlignment="1">
      <alignment horizontal="right" vertical="top"/>
    </xf>
    <xf numFmtId="4" fontId="21" fillId="0" borderId="17" xfId="0" applyNumberFormat="1" applyFont="1" applyFill="1" applyBorder="1" applyAlignment="1">
      <alignment horizontal="right" vertical="top"/>
    </xf>
    <xf numFmtId="4" fontId="21" fillId="22" borderId="16" xfId="0" applyNumberFormat="1" applyFont="1" applyFill="1" applyBorder="1" applyAlignment="1">
      <alignment horizontal="right" vertical="top"/>
    </xf>
    <xf numFmtId="4" fontId="21" fillId="0" borderId="16" xfId="0" applyNumberFormat="1" applyFont="1" applyFill="1" applyBorder="1" applyAlignment="1">
      <alignment horizontal="right" vertical="top"/>
    </xf>
    <xf numFmtId="4" fontId="21" fillId="0" borderId="0" xfId="0" applyNumberFormat="1" applyFont="1" applyFill="1" applyBorder="1" applyAlignment="1">
      <alignment horizontal="right" vertical="top"/>
    </xf>
    <xf numFmtId="4" fontId="21" fillId="22" borderId="18" xfId="0" applyNumberFormat="1" applyFont="1" applyFill="1" applyBorder="1" applyAlignment="1">
      <alignment horizontal="right" vertical="top"/>
    </xf>
    <xf numFmtId="4" fontId="21" fillId="0" borderId="18" xfId="0" applyNumberFormat="1" applyFont="1" applyFill="1" applyBorder="1" applyAlignment="1">
      <alignment horizontal="right" vertical="top"/>
    </xf>
    <xf numFmtId="4" fontId="17" fillId="22" borderId="24" xfId="0" applyNumberFormat="1" applyFont="1" applyFill="1" applyBorder="1" applyAlignment="1">
      <alignment horizontal="right" vertical="top"/>
    </xf>
    <xf numFmtId="4" fontId="21" fillId="0" borderId="15" xfId="0" applyNumberFormat="1" applyFont="1" applyFill="1" applyBorder="1" applyAlignment="1">
      <alignment horizontal="right" vertical="top"/>
    </xf>
    <xf numFmtId="4" fontId="17" fillId="22" borderId="21" xfId="0" applyNumberFormat="1" applyFont="1" applyFill="1" applyBorder="1" applyAlignment="1">
      <alignment horizontal="right" vertical="top"/>
    </xf>
    <xf numFmtId="4" fontId="17" fillId="0" borderId="24" xfId="0" applyNumberFormat="1" applyFont="1" applyFill="1" applyBorder="1" applyAlignment="1">
      <alignment horizontal="right" vertical="top"/>
    </xf>
    <xf numFmtId="4" fontId="21" fillId="22" borderId="0" xfId="0" applyNumberFormat="1" applyFont="1" applyFill="1" applyBorder="1" applyAlignment="1">
      <alignment horizontal="right" vertical="top"/>
    </xf>
    <xf numFmtId="4" fontId="21" fillId="0" borderId="19" xfId="0" applyNumberFormat="1" applyFont="1" applyFill="1" applyBorder="1" applyAlignment="1">
      <alignment horizontal="right" vertical="top"/>
    </xf>
    <xf numFmtId="4" fontId="21" fillId="22" borderId="15" xfId="0" applyNumberFormat="1" applyFont="1" applyFill="1" applyBorder="1" applyAlignment="1">
      <alignment horizontal="right" vertical="top" wrapText="1"/>
    </xf>
    <xf numFmtId="4" fontId="17" fillId="22" borderId="10" xfId="0" applyNumberFormat="1" applyFont="1" applyFill="1" applyBorder="1" applyAlignment="1">
      <alignment horizontal="right" vertical="top"/>
    </xf>
    <xf numFmtId="4" fontId="17" fillId="0" borderId="10" xfId="0" applyNumberFormat="1" applyFont="1" applyFill="1" applyBorder="1" applyAlignment="1">
      <alignment horizontal="right" vertical="top"/>
    </xf>
    <xf numFmtId="4" fontId="21" fillId="0" borderId="0" xfId="0" applyNumberFormat="1" applyFont="1" applyFill="1" applyAlignment="1">
      <alignment horizontal="center" vertical="top"/>
    </xf>
    <xf numFmtId="4" fontId="6" fillId="0" borderId="0" xfId="0" applyNumberFormat="1" applyFont="1" applyFill="1" applyAlignment="1">
      <alignment vertical="top"/>
    </xf>
    <xf numFmtId="4" fontId="21" fillId="22" borderId="0" xfId="0" applyNumberFormat="1" applyFont="1" applyFill="1" applyAlignment="1">
      <alignment horizontal="right" vertical="top"/>
    </xf>
    <xf numFmtId="4" fontId="12" fillId="0" borderId="0" xfId="0" applyNumberFormat="1" applyFont="1" applyAlignment="1">
      <alignment vertical="top"/>
    </xf>
    <xf numFmtId="4" fontId="12" fillId="0" borderId="0" xfId="0" applyNumberFormat="1" applyFont="1" applyAlignment="1">
      <alignment/>
    </xf>
    <xf numFmtId="4" fontId="14" fillId="0" borderId="0" xfId="0" applyNumberFormat="1" applyFont="1" applyAlignment="1">
      <alignment horizontal="left"/>
    </xf>
    <xf numFmtId="4" fontId="21" fillId="0" borderId="0" xfId="0" applyNumberFormat="1" applyFont="1" applyAlignment="1">
      <alignment horizontal="left" vertical="top"/>
    </xf>
    <xf numFmtId="4" fontId="16" fillId="0" borderId="0" xfId="0" applyNumberFormat="1" applyFont="1" applyAlignment="1">
      <alignment horizontal="center"/>
    </xf>
    <xf numFmtId="4" fontId="22" fillId="0" borderId="15" xfId="0" applyNumberFormat="1" applyFont="1" applyBorder="1" applyAlignment="1">
      <alignment vertical="top" wrapText="1"/>
    </xf>
    <xf numFmtId="4" fontId="22" fillId="0" borderId="16" xfId="0" applyNumberFormat="1" applyFont="1" applyBorder="1" applyAlignment="1">
      <alignment vertical="top" wrapText="1"/>
    </xf>
    <xf numFmtId="4" fontId="23" fillId="0" borderId="16" xfId="0" applyNumberFormat="1" applyFont="1" applyBorder="1" applyAlignment="1">
      <alignment vertical="top" wrapText="1"/>
    </xf>
    <xf numFmtId="4" fontId="12" fillId="0" borderId="16" xfId="0" applyNumberFormat="1" applyFont="1" applyBorder="1" applyAlignment="1">
      <alignment vertical="center"/>
    </xf>
    <xf numFmtId="4" fontId="52" fillId="0" borderId="15" xfId="0" applyNumberFormat="1" applyFont="1" applyBorder="1" applyAlignment="1">
      <alignment vertical="top" wrapText="1"/>
    </xf>
    <xf numFmtId="4" fontId="52" fillId="0" borderId="16" xfId="0" applyNumberFormat="1" applyFont="1" applyBorder="1" applyAlignment="1">
      <alignment vertical="top" wrapText="1"/>
    </xf>
    <xf numFmtId="4" fontId="12" fillId="0" borderId="17" xfId="0" applyNumberFormat="1" applyFont="1" applyBorder="1" applyAlignment="1">
      <alignment vertical="top" wrapText="1"/>
    </xf>
    <xf numFmtId="4" fontId="13" fillId="0" borderId="15" xfId="0" applyNumberFormat="1" applyFont="1" applyBorder="1" applyAlignment="1">
      <alignment vertical="top" wrapText="1"/>
    </xf>
    <xf numFmtId="4" fontId="22" fillId="0" borderId="16" xfId="0" applyNumberFormat="1" applyFont="1" applyBorder="1" applyAlignment="1">
      <alignment vertical="top" wrapText="1"/>
    </xf>
    <xf numFmtId="4" fontId="12" fillId="0" borderId="18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4" fontId="23" fillId="0" borderId="18" xfId="0" applyNumberFormat="1" applyFont="1" applyBorder="1" applyAlignment="1">
      <alignment vertical="top" wrapText="1"/>
    </xf>
    <xf numFmtId="4" fontId="12" fillId="0" borderId="18" xfId="0" applyNumberFormat="1" applyFont="1" applyBorder="1" applyAlignment="1">
      <alignment vertical="center"/>
    </xf>
    <xf numFmtId="4" fontId="12" fillId="0" borderId="22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vertical="top" wrapText="1"/>
    </xf>
    <xf numFmtId="4" fontId="20" fillId="0" borderId="16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top" wrapText="1"/>
    </xf>
    <xf numFmtId="4" fontId="22" fillId="0" borderId="10" xfId="0" applyNumberFormat="1" applyFont="1" applyBorder="1" applyAlignment="1">
      <alignment vertical="top" wrapText="1"/>
    </xf>
    <xf numFmtId="4" fontId="23" fillId="0" borderId="16" xfId="0" applyNumberFormat="1" applyFont="1" applyBorder="1" applyAlignment="1">
      <alignment vertical="top" wrapText="1"/>
    </xf>
    <xf numFmtId="4" fontId="13" fillId="0" borderId="16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vertical="center"/>
    </xf>
    <xf numFmtId="4" fontId="23" fillId="0" borderId="19" xfId="0" applyNumberFormat="1" applyFont="1" applyBorder="1" applyAlignment="1">
      <alignment vertical="top" wrapText="1"/>
    </xf>
    <xf numFmtId="4" fontId="13" fillId="0" borderId="18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top" wrapText="1"/>
    </xf>
    <xf numFmtId="4" fontId="22" fillId="0" borderId="17" xfId="0" applyNumberFormat="1" applyFont="1" applyBorder="1" applyAlignment="1">
      <alignment vertical="top" wrapText="1"/>
    </xf>
    <xf numFmtId="4" fontId="22" fillId="0" borderId="10" xfId="0" applyNumberFormat="1" applyFont="1" applyBorder="1" applyAlignment="1">
      <alignment vertical="top" wrapText="1"/>
    </xf>
    <xf numFmtId="4" fontId="12" fillId="0" borderId="16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top" wrapText="1"/>
    </xf>
    <xf numFmtId="4" fontId="13" fillId="0" borderId="10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top" wrapText="1"/>
    </xf>
    <xf numFmtId="3" fontId="0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26" fillId="0" borderId="16" xfId="0" applyFont="1" applyBorder="1" applyAlignment="1">
      <alignment horizontal="left" vertical="top" wrapText="1"/>
    </xf>
    <xf numFmtId="1" fontId="17" fillId="22" borderId="10" xfId="0" applyNumberFormat="1" applyFont="1" applyFill="1" applyBorder="1" applyAlignment="1">
      <alignment horizontal="center" vertical="top"/>
    </xf>
    <xf numFmtId="1" fontId="17" fillId="0" borderId="10" xfId="0" applyNumberFormat="1" applyFont="1" applyFill="1" applyBorder="1" applyAlignment="1">
      <alignment horizontal="center" vertical="top"/>
    </xf>
    <xf numFmtId="4" fontId="26" fillId="22" borderId="18" xfId="0" applyNumberFormat="1" applyFont="1" applyFill="1" applyBorder="1" applyAlignment="1">
      <alignment horizontal="right" vertical="top" wrapText="1"/>
    </xf>
    <xf numFmtId="4" fontId="26" fillId="22" borderId="22" xfId="0" applyNumberFormat="1" applyFont="1" applyFill="1" applyBorder="1" applyAlignment="1">
      <alignment horizontal="right" vertical="top" wrapText="1"/>
    </xf>
    <xf numFmtId="4" fontId="13" fillId="0" borderId="14" xfId="0" applyNumberFormat="1" applyFont="1" applyBorder="1" applyAlignment="1">
      <alignment vertical="top" wrapText="1"/>
    </xf>
    <xf numFmtId="169" fontId="13" fillId="0" borderId="20" xfId="0" applyNumberFormat="1" applyFont="1" applyBorder="1" applyAlignment="1">
      <alignment horizontal="center" vertical="top" wrapText="1"/>
    </xf>
    <xf numFmtId="170" fontId="13" fillId="0" borderId="20" xfId="0" applyNumberFormat="1" applyFont="1" applyBorder="1" applyAlignment="1">
      <alignment horizontal="center" vertical="top" wrapText="1"/>
    </xf>
    <xf numFmtId="1" fontId="14" fillId="0" borderId="10" xfId="0" applyNumberFormat="1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top" wrapText="1"/>
    </xf>
    <xf numFmtId="170" fontId="52" fillId="0" borderId="17" xfId="0" applyNumberFormat="1" applyFont="1" applyBorder="1" applyAlignment="1">
      <alignment horizontal="center" vertical="top" wrapText="1"/>
    </xf>
    <xf numFmtId="0" fontId="28" fillId="0" borderId="15" xfId="0" applyFont="1" applyBorder="1" applyAlignment="1">
      <alignment horizontal="left" vertical="top" wrapText="1"/>
    </xf>
    <xf numFmtId="0" fontId="20" fillId="0" borderId="0" xfId="0" applyFont="1" applyAlignment="1">
      <alignment vertical="center"/>
    </xf>
    <xf numFmtId="0" fontId="22" fillId="0" borderId="18" xfId="0" applyFont="1" applyBorder="1" applyAlignment="1">
      <alignment horizontal="center" vertical="top" wrapText="1"/>
    </xf>
    <xf numFmtId="4" fontId="22" fillId="0" borderId="18" xfId="0" applyNumberFormat="1" applyFont="1" applyBorder="1" applyAlignment="1">
      <alignment vertical="top" wrapText="1"/>
    </xf>
    <xf numFmtId="170" fontId="23" fillId="0" borderId="17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4" fontId="13" fillId="0" borderId="16" xfId="0" applyNumberFormat="1" applyFont="1" applyBorder="1" applyAlignment="1">
      <alignment vertical="top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top" wrapText="1"/>
    </xf>
    <xf numFmtId="0" fontId="13" fillId="0" borderId="24" xfId="0" applyFont="1" applyBorder="1" applyAlignment="1">
      <alignment horizontal="center" vertical="top" wrapText="1"/>
    </xf>
    <xf numFmtId="170" fontId="13" fillId="0" borderId="24" xfId="0" applyNumberFormat="1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170" fontId="52" fillId="0" borderId="15" xfId="0" applyNumberFormat="1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170" fontId="52" fillId="0" borderId="16" xfId="0" applyNumberFormat="1" applyFont="1" applyBorder="1" applyAlignment="1">
      <alignment horizontal="center" vertical="top" wrapText="1"/>
    </xf>
    <xf numFmtId="0" fontId="28" fillId="0" borderId="17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170" fontId="23" fillId="0" borderId="22" xfId="0" applyNumberFormat="1" applyFont="1" applyBorder="1" applyAlignment="1">
      <alignment horizontal="center" vertical="top" wrapText="1"/>
    </xf>
    <xf numFmtId="4" fontId="23" fillId="0" borderId="18" xfId="0" applyNumberFormat="1" applyFont="1" applyBorder="1" applyAlignment="1">
      <alignment vertical="top" wrapText="1"/>
    </xf>
    <xf numFmtId="4" fontId="52" fillId="0" borderId="17" xfId="0" applyNumberFormat="1" applyFont="1" applyBorder="1" applyAlignment="1">
      <alignment vertical="top" wrapText="1"/>
    </xf>
    <xf numFmtId="170" fontId="22" fillId="0" borderId="16" xfId="0" applyNumberFormat="1" applyFont="1" applyBorder="1" applyAlignment="1">
      <alignment horizontal="center" vertical="top" wrapText="1"/>
    </xf>
    <xf numFmtId="4" fontId="24" fillId="0" borderId="17" xfId="0" applyNumberFormat="1" applyFont="1" applyBorder="1" applyAlignment="1">
      <alignment vertical="top" wrapText="1"/>
    </xf>
    <xf numFmtId="0" fontId="52" fillId="0" borderId="15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23" fillId="0" borderId="15" xfId="0" applyFont="1" applyBorder="1" applyAlignment="1">
      <alignment horizontal="left" vertical="top" wrapText="1"/>
    </xf>
    <xf numFmtId="4" fontId="13" fillId="0" borderId="15" xfId="0" applyNumberFormat="1" applyFont="1" applyBorder="1" applyAlignment="1">
      <alignment vertical="center"/>
    </xf>
    <xf numFmtId="4" fontId="13" fillId="0" borderId="23" xfId="0" applyNumberFormat="1" applyFont="1" applyBorder="1" applyAlignment="1">
      <alignment vertical="center"/>
    </xf>
    <xf numFmtId="4" fontId="21" fillId="0" borderId="16" xfId="0" applyNumberFormat="1" applyFont="1" applyBorder="1" applyAlignment="1">
      <alignment/>
    </xf>
    <xf numFmtId="4" fontId="21" fillId="0" borderId="18" xfId="0" applyNumberFormat="1" applyFont="1" applyBorder="1" applyAlignment="1">
      <alignment/>
    </xf>
    <xf numFmtId="4" fontId="26" fillId="22" borderId="23" xfId="0" applyNumberFormat="1" applyFont="1" applyFill="1" applyBorder="1" applyAlignment="1">
      <alignment horizontal="right" vertical="top"/>
    </xf>
    <xf numFmtId="4" fontId="23" fillId="0" borderId="15" xfId="0" applyNumberFormat="1" applyFont="1" applyBorder="1" applyAlignment="1">
      <alignment vertical="top" wrapText="1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170" fontId="13" fillId="0" borderId="10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vertical="top" wrapText="1"/>
    </xf>
    <xf numFmtId="4" fontId="13" fillId="0" borderId="18" xfId="0" applyNumberFormat="1" applyFont="1" applyBorder="1" applyAlignment="1">
      <alignment vertical="top" wrapText="1"/>
    </xf>
    <xf numFmtId="0" fontId="23" fillId="0" borderId="19" xfId="0" applyFont="1" applyBorder="1" applyAlignment="1">
      <alignment vertical="center" wrapText="1"/>
    </xf>
    <xf numFmtId="4" fontId="22" fillId="0" borderId="18" xfId="0" applyNumberFormat="1" applyFont="1" applyBorder="1" applyAlignment="1">
      <alignment/>
    </xf>
    <xf numFmtId="0" fontId="23" fillId="0" borderId="18" xfId="0" applyFont="1" applyBorder="1" applyAlignment="1" quotePrefix="1">
      <alignment wrapText="1"/>
    </xf>
    <xf numFmtId="0" fontId="54" fillId="0" borderId="0" xfId="0" applyFont="1" applyAlignment="1">
      <alignment vertical="center"/>
    </xf>
    <xf numFmtId="169" fontId="55" fillId="0" borderId="15" xfId="0" applyNumberFormat="1" applyFont="1" applyBorder="1" applyAlignment="1">
      <alignment horizontal="center" vertical="top"/>
    </xf>
    <xf numFmtId="0" fontId="56" fillId="0" borderId="0" xfId="0" applyFont="1" applyAlignment="1">
      <alignment/>
    </xf>
    <xf numFmtId="169" fontId="57" fillId="0" borderId="15" xfId="0" applyNumberFormat="1" applyFont="1" applyBorder="1" applyAlignment="1">
      <alignment horizontal="center" vertical="top"/>
    </xf>
    <xf numFmtId="0" fontId="5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168" fontId="26" fillId="0" borderId="20" xfId="0" applyNumberFormat="1" applyFont="1" applyBorder="1" applyAlignment="1">
      <alignment horizontal="center" vertical="top" wrapText="1"/>
    </xf>
    <xf numFmtId="168" fontId="17" fillId="0" borderId="20" xfId="0" applyNumberFormat="1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4" fontId="17" fillId="22" borderId="15" xfId="0" applyNumberFormat="1" applyFont="1" applyFill="1" applyBorder="1" applyAlignment="1" applyProtection="1">
      <alignment horizontal="right" vertical="top"/>
      <protection/>
    </xf>
    <xf numFmtId="4" fontId="4" fillId="0" borderId="10" xfId="0" applyNumberFormat="1" applyFont="1" applyBorder="1" applyAlignment="1">
      <alignment horizontal="right" vertical="center"/>
    </xf>
    <xf numFmtId="4" fontId="26" fillId="22" borderId="15" xfId="0" applyNumberFormat="1" applyFont="1" applyFill="1" applyBorder="1" applyAlignment="1">
      <alignment horizontal="right" vertical="top"/>
    </xf>
    <xf numFmtId="0" fontId="26" fillId="0" borderId="15" xfId="0" applyFont="1" applyBorder="1" applyAlignment="1">
      <alignment/>
    </xf>
    <xf numFmtId="4" fontId="17" fillId="0" borderId="25" xfId="0" applyNumberFormat="1" applyFont="1" applyFill="1" applyBorder="1" applyAlignment="1">
      <alignment horizontal="center" vertical="top" wrapText="1"/>
    </xf>
    <xf numFmtId="4" fontId="17" fillId="0" borderId="26" xfId="0" applyNumberFormat="1" applyFont="1" applyFill="1" applyBorder="1" applyAlignment="1">
      <alignment horizontal="center" vertical="top" wrapText="1"/>
    </xf>
    <xf numFmtId="168" fontId="17" fillId="0" borderId="27" xfId="0" applyNumberFormat="1" applyFont="1" applyBorder="1" applyAlignment="1">
      <alignment horizontal="center" vertical="top" wrapText="1"/>
    </xf>
    <xf numFmtId="168" fontId="17" fillId="0" borderId="25" xfId="0" applyNumberFormat="1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4" fontId="21" fillId="0" borderId="0" xfId="0" applyNumberFormat="1" applyFont="1" applyFill="1" applyAlignment="1">
      <alignment horizontal="center" vertical="top"/>
    </xf>
    <xf numFmtId="4" fontId="6" fillId="0" borderId="0" xfId="0" applyNumberFormat="1" applyFont="1" applyFill="1" applyAlignment="1">
      <alignment vertical="top"/>
    </xf>
    <xf numFmtId="4" fontId="17" fillId="0" borderId="27" xfId="0" applyNumberFormat="1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31" fillId="20" borderId="14" xfId="0" applyFont="1" applyFill="1" applyBorder="1" applyAlignment="1">
      <alignment horizontal="center" vertical="center" wrapText="1"/>
    </xf>
    <xf numFmtId="0" fontId="31" fillId="20" borderId="16" xfId="0" applyFont="1" applyFill="1" applyBorder="1" applyAlignment="1">
      <alignment horizontal="center" vertical="center" wrapText="1"/>
    </xf>
    <xf numFmtId="0" fontId="31" fillId="20" borderId="18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4" fontId="21" fillId="0" borderId="18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4" fontId="23" fillId="0" borderId="14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31" fillId="20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1" fillId="2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20" borderId="1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/>
    </xf>
    <xf numFmtId="0" fontId="31" fillId="20" borderId="10" xfId="0" applyFont="1" applyFill="1" applyBorder="1" applyAlignment="1">
      <alignment horizontal="center" vertical="center" wrapText="1"/>
    </xf>
    <xf numFmtId="3" fontId="31" fillId="20" borderId="14" xfId="0" applyNumberFormat="1" applyFont="1" applyFill="1" applyBorder="1" applyAlignment="1">
      <alignment horizontal="center" vertical="center" wrapText="1"/>
    </xf>
    <xf numFmtId="3" fontId="31" fillId="20" borderId="16" xfId="0" applyNumberFormat="1" applyFont="1" applyFill="1" applyBorder="1" applyAlignment="1">
      <alignment horizontal="center" vertical="center" wrapText="1"/>
    </xf>
    <xf numFmtId="3" fontId="31" fillId="20" borderId="18" xfId="0" applyNumberFormat="1" applyFont="1" applyFill="1" applyBorder="1" applyAlignment="1">
      <alignment horizontal="center" vertical="center" wrapText="1"/>
    </xf>
    <xf numFmtId="0" fontId="31" fillId="20" borderId="25" xfId="0" applyFont="1" applyFill="1" applyBorder="1" applyAlignment="1">
      <alignment horizontal="center" vertical="center" wrapText="1"/>
    </xf>
    <xf numFmtId="0" fontId="31" fillId="20" borderId="2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20" borderId="10" xfId="0" applyFont="1" applyFill="1" applyBorder="1" applyAlignment="1">
      <alignment horizontal="center" vertical="center"/>
    </xf>
    <xf numFmtId="168" fontId="17" fillId="0" borderId="14" xfId="0" applyNumberFormat="1" applyFont="1" applyBorder="1" applyAlignment="1">
      <alignment horizontal="center" vertical="top"/>
    </xf>
    <xf numFmtId="168" fontId="17" fillId="0" borderId="16" xfId="0" applyNumberFormat="1" applyFont="1" applyBorder="1" applyAlignment="1">
      <alignment horizontal="center" vertical="top"/>
    </xf>
    <xf numFmtId="168" fontId="17" fillId="0" borderId="18" xfId="0" applyNumberFormat="1" applyFont="1" applyBorder="1" applyAlignment="1">
      <alignment horizontal="center" vertical="top"/>
    </xf>
    <xf numFmtId="4" fontId="21" fillId="0" borderId="0" xfId="0" applyNumberFormat="1" applyFont="1" applyFill="1" applyBorder="1" applyAlignment="1">
      <alignment horizontal="center" vertical="top"/>
    </xf>
    <xf numFmtId="4" fontId="17" fillId="0" borderId="14" xfId="0" applyNumberFormat="1" applyFont="1" applyFill="1" applyBorder="1" applyAlignment="1">
      <alignment horizontal="center" vertical="top" wrapText="1"/>
    </xf>
    <xf numFmtId="4" fontId="0" fillId="0" borderId="18" xfId="0" applyNumberFormat="1" applyFill="1" applyBorder="1" applyAlignment="1">
      <alignment horizontal="center" vertical="top" wrapText="1"/>
    </xf>
    <xf numFmtId="4" fontId="17" fillId="0" borderId="27" xfId="0" applyNumberFormat="1" applyFont="1" applyBorder="1" applyAlignment="1">
      <alignment horizontal="center" vertical="top"/>
    </xf>
    <xf numFmtId="4" fontId="17" fillId="0" borderId="25" xfId="0" applyNumberFormat="1" applyFont="1" applyBorder="1" applyAlignment="1">
      <alignment horizontal="center" vertical="top"/>
    </xf>
    <xf numFmtId="4" fontId="0" fillId="0" borderId="26" xfId="0" applyNumberForma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4" fontId="17" fillId="22" borderId="14" xfId="0" applyNumberFormat="1" applyFont="1" applyFill="1" applyBorder="1" applyAlignment="1">
      <alignment horizontal="center" vertical="top" wrapText="1"/>
    </xf>
    <xf numFmtId="4" fontId="17" fillId="22" borderId="16" xfId="0" applyNumberFormat="1" applyFont="1" applyFill="1" applyBorder="1" applyAlignment="1">
      <alignment horizontal="center" vertical="top" wrapText="1"/>
    </xf>
    <xf numFmtId="4" fontId="17" fillId="22" borderId="18" xfId="0" applyNumberFormat="1" applyFont="1" applyFill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23" fillId="0" borderId="16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4" fontId="17" fillId="20" borderId="10" xfId="0" applyNumberFormat="1" applyFont="1" applyFill="1" applyBorder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center" wrapText="1"/>
    </xf>
    <xf numFmtId="0" fontId="53" fillId="20" borderId="14" xfId="0" applyFont="1" applyFill="1" applyBorder="1" applyAlignment="1">
      <alignment horizontal="center" vertical="center"/>
    </xf>
    <xf numFmtId="0" fontId="53" fillId="20" borderId="18" xfId="0" applyFont="1" applyFill="1" applyBorder="1" applyAlignment="1">
      <alignment horizontal="center" vertical="center"/>
    </xf>
    <xf numFmtId="170" fontId="53" fillId="20" borderId="14" xfId="0" applyNumberFormat="1" applyFont="1" applyFill="1" applyBorder="1" applyAlignment="1">
      <alignment horizontal="center" vertical="center"/>
    </xf>
    <xf numFmtId="170" fontId="53" fillId="20" borderId="18" xfId="0" applyNumberFormat="1" applyFont="1" applyFill="1" applyBorder="1" applyAlignment="1">
      <alignment horizontal="center" vertical="center"/>
    </xf>
    <xf numFmtId="4" fontId="17" fillId="20" borderId="10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wrapText="1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13" fillId="0" borderId="2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17" fillId="20" borderId="14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top" wrapText="1"/>
    </xf>
    <xf numFmtId="0" fontId="4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3" fontId="4" fillId="20" borderId="10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0" fillId="0" borderId="27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M52"/>
  <sheetViews>
    <sheetView workbookViewId="0" topLeftCell="A1">
      <selection activeCell="D11" sqref="D11"/>
    </sheetView>
  </sheetViews>
  <sheetFormatPr defaultColWidth="9.00390625" defaultRowHeight="12.75"/>
  <cols>
    <col min="1" max="1" width="4.625" style="318" customWidth="1"/>
    <col min="2" max="2" width="49.875" style="319" customWidth="1"/>
    <col min="3" max="3" width="9.125" style="318" customWidth="1"/>
    <col min="4" max="4" width="10.375" style="319" customWidth="1"/>
    <col min="5" max="6" width="9.125" style="318" customWidth="1"/>
    <col min="7" max="7" width="29.875" style="318" customWidth="1"/>
    <col min="8" max="8" width="14.375" style="320" customWidth="1"/>
    <col min="9" max="10" width="12.875" style="320" customWidth="1"/>
    <col min="11" max="11" width="12.875" style="318" customWidth="1"/>
    <col min="12" max="13" width="13.875" style="318" customWidth="1"/>
    <col min="14" max="16384" width="9.125" style="318" customWidth="1"/>
  </cols>
  <sheetData>
    <row r="1" spans="10:12" ht="15">
      <c r="J1" s="321"/>
      <c r="K1" s="321"/>
      <c r="L1" s="321"/>
    </row>
    <row r="2" spans="10:12" ht="15">
      <c r="J2" s="321" t="s">
        <v>337</v>
      </c>
      <c r="K2" s="321"/>
      <c r="L2" s="321"/>
    </row>
    <row r="3" spans="10:12" ht="15">
      <c r="J3" s="321" t="s">
        <v>534</v>
      </c>
      <c r="K3" s="321"/>
      <c r="L3" s="321"/>
    </row>
    <row r="4" spans="10:12" ht="15">
      <c r="J4" s="321" t="s">
        <v>158</v>
      </c>
      <c r="K4" s="321"/>
      <c r="L4" s="321"/>
    </row>
    <row r="5" spans="10:12" ht="15">
      <c r="J5" s="321" t="s">
        <v>536</v>
      </c>
      <c r="K5" s="321"/>
      <c r="L5" s="321"/>
    </row>
    <row r="7" spans="1:13" ht="15">
      <c r="A7" s="578" t="s">
        <v>338</v>
      </c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</row>
    <row r="8" spans="1:13" ht="15">
      <c r="A8" s="322"/>
      <c r="B8" s="322"/>
      <c r="C8" s="322"/>
      <c r="D8" s="322"/>
      <c r="E8" s="322"/>
      <c r="F8" s="322"/>
      <c r="G8" s="322"/>
      <c r="H8" s="323"/>
      <c r="I8" s="323"/>
      <c r="J8" s="323"/>
      <c r="K8" s="322"/>
      <c r="L8" s="322"/>
      <c r="M8" s="322"/>
    </row>
    <row r="9" spans="1:13" ht="48" customHeight="1">
      <c r="A9" s="576" t="s">
        <v>129</v>
      </c>
      <c r="B9" s="576" t="s">
        <v>148</v>
      </c>
      <c r="C9" s="576" t="s">
        <v>149</v>
      </c>
      <c r="D9" s="579" t="s">
        <v>458</v>
      </c>
      <c r="E9" s="576" t="s">
        <v>404</v>
      </c>
      <c r="F9" s="579" t="s">
        <v>405</v>
      </c>
      <c r="G9" s="576" t="s">
        <v>150</v>
      </c>
      <c r="H9" s="576"/>
      <c r="I9" s="574" t="s">
        <v>264</v>
      </c>
      <c r="J9" s="577" t="s">
        <v>259</v>
      </c>
      <c r="K9" s="576" t="s">
        <v>265</v>
      </c>
      <c r="L9" s="576"/>
      <c r="M9" s="576"/>
    </row>
    <row r="10" spans="1:13" ht="40.5" customHeight="1">
      <c r="A10" s="576"/>
      <c r="B10" s="576"/>
      <c r="C10" s="576"/>
      <c r="D10" s="580"/>
      <c r="E10" s="576"/>
      <c r="F10" s="580"/>
      <c r="G10" s="324" t="s">
        <v>151</v>
      </c>
      <c r="H10" s="325" t="s">
        <v>152</v>
      </c>
      <c r="I10" s="575"/>
      <c r="J10" s="577"/>
      <c r="K10" s="324" t="s">
        <v>177</v>
      </c>
      <c r="L10" s="324" t="s">
        <v>261</v>
      </c>
      <c r="M10" s="324" t="s">
        <v>266</v>
      </c>
    </row>
    <row r="11" spans="1:13" ht="30">
      <c r="A11" s="326" t="s">
        <v>412</v>
      </c>
      <c r="B11" s="327" t="s">
        <v>235</v>
      </c>
      <c r="C11" s="326" t="s">
        <v>308</v>
      </c>
      <c r="D11" s="327" t="s">
        <v>131</v>
      </c>
      <c r="E11" s="328">
        <v>10</v>
      </c>
      <c r="F11" s="329">
        <v>1010</v>
      </c>
      <c r="G11" s="326" t="s">
        <v>153</v>
      </c>
      <c r="H11" s="330">
        <f aca="true" t="shared" si="0" ref="H11:M11">SUM(H12:H14)</f>
        <v>7220000</v>
      </c>
      <c r="I11" s="330">
        <f t="shared" si="0"/>
        <v>50000</v>
      </c>
      <c r="J11" s="330">
        <f t="shared" si="0"/>
        <v>2900000</v>
      </c>
      <c r="K11" s="330">
        <f t="shared" si="0"/>
        <v>2700000</v>
      </c>
      <c r="L11" s="330">
        <f t="shared" si="0"/>
        <v>1570000</v>
      </c>
      <c r="M11" s="330">
        <f t="shared" si="0"/>
        <v>0</v>
      </c>
    </row>
    <row r="12" spans="1:13" ht="15">
      <c r="A12" s="331"/>
      <c r="B12" s="332" t="s">
        <v>229</v>
      </c>
      <c r="C12" s="331"/>
      <c r="D12" s="332"/>
      <c r="E12" s="331"/>
      <c r="F12" s="331"/>
      <c r="G12" s="333" t="s">
        <v>154</v>
      </c>
      <c r="H12" s="334">
        <f>SUM(I12:M12)</f>
        <v>3220000</v>
      </c>
      <c r="I12" s="334">
        <v>50000</v>
      </c>
      <c r="J12" s="334">
        <v>1291656</v>
      </c>
      <c r="K12" s="334">
        <v>864000</v>
      </c>
      <c r="L12" s="334">
        <v>1014344</v>
      </c>
      <c r="M12" s="334">
        <v>0</v>
      </c>
    </row>
    <row r="13" spans="1:13" ht="15">
      <c r="A13" s="331"/>
      <c r="B13" s="332" t="s">
        <v>309</v>
      </c>
      <c r="C13" s="331"/>
      <c r="D13" s="332"/>
      <c r="E13" s="331"/>
      <c r="F13" s="331"/>
      <c r="G13" s="333" t="s">
        <v>155</v>
      </c>
      <c r="H13" s="334">
        <f>SUM(I13:M13)</f>
        <v>0</v>
      </c>
      <c r="I13" s="334">
        <v>0</v>
      </c>
      <c r="J13" s="334">
        <v>0</v>
      </c>
      <c r="K13" s="334">
        <v>0</v>
      </c>
      <c r="L13" s="334"/>
      <c r="M13" s="334"/>
    </row>
    <row r="14" spans="1:13" ht="66" customHeight="1">
      <c r="A14" s="331"/>
      <c r="B14" s="332" t="s">
        <v>310</v>
      </c>
      <c r="C14" s="331"/>
      <c r="D14" s="332"/>
      <c r="E14" s="331"/>
      <c r="F14" s="331"/>
      <c r="G14" s="335" t="s">
        <v>156</v>
      </c>
      <c r="H14" s="334">
        <f>SUM(I14:M14)</f>
        <v>4000000</v>
      </c>
      <c r="I14" s="334">
        <v>0</v>
      </c>
      <c r="J14" s="334">
        <v>1608344</v>
      </c>
      <c r="K14" s="334">
        <v>1836000</v>
      </c>
      <c r="L14" s="334">
        <v>555656</v>
      </c>
      <c r="M14" s="334">
        <v>0</v>
      </c>
    </row>
    <row r="15" spans="1:13" ht="30">
      <c r="A15" s="326" t="s">
        <v>413</v>
      </c>
      <c r="B15" s="327" t="s">
        <v>232</v>
      </c>
      <c r="C15" s="326" t="s">
        <v>226</v>
      </c>
      <c r="D15" s="327" t="s">
        <v>131</v>
      </c>
      <c r="E15" s="326">
        <v>600</v>
      </c>
      <c r="F15" s="326">
        <v>60016</v>
      </c>
      <c r="G15" s="326" t="s">
        <v>153</v>
      </c>
      <c r="H15" s="330">
        <f>SUM(H16:H18)</f>
        <v>598000</v>
      </c>
      <c r="I15" s="330">
        <f>SUM(I16:I18)</f>
        <v>240000</v>
      </c>
      <c r="J15" s="330">
        <f>SUM(J16:J18)</f>
        <v>358000</v>
      </c>
      <c r="K15" s="330">
        <f>SUM(K16:K18)</f>
        <v>0</v>
      </c>
      <c r="L15" s="326"/>
      <c r="M15" s="326"/>
    </row>
    <row r="16" spans="1:13" ht="30">
      <c r="A16" s="331"/>
      <c r="B16" s="332" t="s">
        <v>233</v>
      </c>
      <c r="C16" s="331"/>
      <c r="D16" s="332"/>
      <c r="E16" s="331"/>
      <c r="F16" s="331"/>
      <c r="G16" s="333" t="s">
        <v>154</v>
      </c>
      <c r="H16" s="334">
        <f>SUM(I16:M16)</f>
        <v>246753</v>
      </c>
      <c r="I16" s="334">
        <v>100332</v>
      </c>
      <c r="J16" s="334">
        <v>146421</v>
      </c>
      <c r="K16" s="334">
        <v>0</v>
      </c>
      <c r="L16" s="331"/>
      <c r="M16" s="331"/>
    </row>
    <row r="17" spans="1:13" ht="30">
      <c r="A17" s="331"/>
      <c r="B17" s="332" t="s">
        <v>231</v>
      </c>
      <c r="C17" s="331"/>
      <c r="D17" s="332"/>
      <c r="E17" s="331"/>
      <c r="F17" s="331"/>
      <c r="G17" s="333" t="s">
        <v>155</v>
      </c>
      <c r="H17" s="334">
        <f>SUM(I17:M17)</f>
        <v>0</v>
      </c>
      <c r="I17" s="334"/>
      <c r="J17" s="334">
        <v>0</v>
      </c>
      <c r="K17" s="334"/>
      <c r="L17" s="331"/>
      <c r="M17" s="331"/>
    </row>
    <row r="18" spans="1:13" ht="43.5" customHeight="1">
      <c r="A18" s="331"/>
      <c r="B18" s="332" t="s">
        <v>311</v>
      </c>
      <c r="C18" s="331"/>
      <c r="D18" s="332"/>
      <c r="E18" s="331"/>
      <c r="F18" s="331"/>
      <c r="G18" s="335" t="s">
        <v>156</v>
      </c>
      <c r="H18" s="334">
        <f>SUM(I18:M18)</f>
        <v>351247</v>
      </c>
      <c r="I18" s="334">
        <v>139668</v>
      </c>
      <c r="J18" s="334">
        <v>211579</v>
      </c>
      <c r="K18" s="334">
        <v>0</v>
      </c>
      <c r="L18" s="331"/>
      <c r="M18" s="331"/>
    </row>
    <row r="19" spans="1:13" ht="30" customHeight="1">
      <c r="A19" s="326" t="s">
        <v>414</v>
      </c>
      <c r="B19" s="327" t="s">
        <v>232</v>
      </c>
      <c r="C19" s="326" t="s">
        <v>226</v>
      </c>
      <c r="D19" s="327" t="s">
        <v>131</v>
      </c>
      <c r="E19" s="326">
        <v>600</v>
      </c>
      <c r="F19" s="326">
        <v>60016</v>
      </c>
      <c r="G19" s="326" t="s">
        <v>153</v>
      </c>
      <c r="H19" s="330">
        <f>SUM(H20:H22)</f>
        <v>775000</v>
      </c>
      <c r="I19" s="330">
        <f>SUM(I20:I22)</f>
        <v>350421</v>
      </c>
      <c r="J19" s="330">
        <f>SUM(J20:J22)</f>
        <v>424579</v>
      </c>
      <c r="K19" s="330">
        <f>SUM(K20:K22)</f>
        <v>0</v>
      </c>
      <c r="L19" s="326"/>
      <c r="M19" s="326"/>
    </row>
    <row r="20" spans="1:13" ht="30">
      <c r="A20" s="331"/>
      <c r="B20" s="332" t="s">
        <v>233</v>
      </c>
      <c r="C20" s="331"/>
      <c r="D20" s="332"/>
      <c r="E20" s="331"/>
      <c r="F20" s="331"/>
      <c r="G20" s="333" t="s">
        <v>154</v>
      </c>
      <c r="H20" s="334">
        <f>SUM(I20:M20)</f>
        <v>364957</v>
      </c>
      <c r="I20" s="334">
        <v>164662</v>
      </c>
      <c r="J20" s="334">
        <v>200295</v>
      </c>
      <c r="K20" s="334">
        <v>0</v>
      </c>
      <c r="L20" s="331"/>
      <c r="M20" s="331"/>
    </row>
    <row r="21" spans="1:13" ht="30">
      <c r="A21" s="331"/>
      <c r="B21" s="332" t="s">
        <v>231</v>
      </c>
      <c r="C21" s="331"/>
      <c r="D21" s="332"/>
      <c r="E21" s="331"/>
      <c r="F21" s="331"/>
      <c r="G21" s="333" t="s">
        <v>155</v>
      </c>
      <c r="H21" s="334">
        <f>SUM(I21:M21)</f>
        <v>0</v>
      </c>
      <c r="I21" s="334"/>
      <c r="J21" s="334">
        <v>0</v>
      </c>
      <c r="K21" s="334"/>
      <c r="L21" s="331"/>
      <c r="M21" s="331"/>
    </row>
    <row r="22" spans="1:13" ht="38.25" customHeight="1">
      <c r="A22" s="331"/>
      <c r="B22" s="332" t="s">
        <v>312</v>
      </c>
      <c r="C22" s="331"/>
      <c r="D22" s="332"/>
      <c r="E22" s="331"/>
      <c r="F22" s="331"/>
      <c r="G22" s="335" t="s">
        <v>156</v>
      </c>
      <c r="H22" s="334">
        <f>SUM(I22:M22)</f>
        <v>410043</v>
      </c>
      <c r="I22" s="334">
        <v>185759</v>
      </c>
      <c r="J22" s="334">
        <v>224284</v>
      </c>
      <c r="K22" s="334">
        <v>0</v>
      </c>
      <c r="L22" s="331"/>
      <c r="M22" s="331"/>
    </row>
    <row r="23" spans="1:13" ht="30">
      <c r="A23" s="326" t="s">
        <v>403</v>
      </c>
      <c r="B23" s="327" t="s">
        <v>235</v>
      </c>
      <c r="C23" s="326" t="s">
        <v>52</v>
      </c>
      <c r="D23" s="327" t="s">
        <v>228</v>
      </c>
      <c r="E23" s="326">
        <v>801</v>
      </c>
      <c r="F23" s="326">
        <v>80101</v>
      </c>
      <c r="G23" s="326" t="s">
        <v>153</v>
      </c>
      <c r="H23" s="330">
        <f>SUM(H24:H26)</f>
        <v>535787</v>
      </c>
      <c r="I23" s="330">
        <f>SUM(I24:I26)</f>
        <v>235340</v>
      </c>
      <c r="J23" s="330">
        <f>SUM(J24:J26)</f>
        <v>300447</v>
      </c>
      <c r="K23" s="330">
        <f>SUM(K24:K26)</f>
        <v>0</v>
      </c>
      <c r="L23" s="326"/>
      <c r="M23" s="326"/>
    </row>
    <row r="24" spans="1:13" ht="15">
      <c r="A24" s="331"/>
      <c r="B24" s="332" t="s">
        <v>229</v>
      </c>
      <c r="C24" s="331"/>
      <c r="D24" s="332"/>
      <c r="E24" s="331"/>
      <c r="F24" s="331"/>
      <c r="G24" s="333" t="s">
        <v>154</v>
      </c>
      <c r="H24" s="334">
        <f>SUM(I24:M24)</f>
        <v>250623</v>
      </c>
      <c r="I24" s="334">
        <v>100623</v>
      </c>
      <c r="J24" s="334">
        <v>150000</v>
      </c>
      <c r="K24" s="334">
        <v>0</v>
      </c>
      <c r="L24" s="331"/>
      <c r="M24" s="331"/>
    </row>
    <row r="25" spans="1:13" ht="15">
      <c r="A25" s="331"/>
      <c r="B25" s="332" t="s">
        <v>234</v>
      </c>
      <c r="C25" s="331"/>
      <c r="D25" s="332"/>
      <c r="E25" s="331"/>
      <c r="F25" s="331"/>
      <c r="G25" s="333" t="s">
        <v>155</v>
      </c>
      <c r="H25" s="334">
        <f>SUM(I25:M25)</f>
        <v>0</v>
      </c>
      <c r="I25" s="334">
        <v>0</v>
      </c>
      <c r="J25" s="334">
        <v>0</v>
      </c>
      <c r="K25" s="334">
        <v>0</v>
      </c>
      <c r="L25" s="331"/>
      <c r="M25" s="331"/>
    </row>
    <row r="26" spans="1:13" ht="40.5" customHeight="1">
      <c r="A26" s="337"/>
      <c r="B26" s="338" t="s">
        <v>51</v>
      </c>
      <c r="C26" s="337"/>
      <c r="D26" s="338"/>
      <c r="E26" s="337"/>
      <c r="F26" s="337"/>
      <c r="G26" s="528" t="s">
        <v>156</v>
      </c>
      <c r="H26" s="339">
        <f>SUM(I26:M26)</f>
        <v>285164</v>
      </c>
      <c r="I26" s="339">
        <v>134717</v>
      </c>
      <c r="J26" s="339">
        <v>150447</v>
      </c>
      <c r="K26" s="339">
        <v>0</v>
      </c>
      <c r="L26" s="331"/>
      <c r="M26" s="331"/>
    </row>
    <row r="27" spans="1:13" ht="15" hidden="1">
      <c r="A27" s="326" t="s">
        <v>414</v>
      </c>
      <c r="B27" s="327" t="s">
        <v>220</v>
      </c>
      <c r="C27" s="326">
        <v>2</v>
      </c>
      <c r="D27" s="327" t="s">
        <v>222</v>
      </c>
      <c r="E27" s="326">
        <v>853</v>
      </c>
      <c r="F27" s="326">
        <v>85395</v>
      </c>
      <c r="G27" s="326" t="s">
        <v>153</v>
      </c>
      <c r="H27" s="330">
        <f>SUM(H28:H30)</f>
        <v>0</v>
      </c>
      <c r="I27" s="330">
        <f>SUM(I28:I30)</f>
        <v>0</v>
      </c>
      <c r="J27" s="330">
        <f>SUM(J28:J30)</f>
        <v>0</v>
      </c>
      <c r="K27" s="336"/>
      <c r="L27" s="326"/>
      <c r="M27" s="326"/>
    </row>
    <row r="28" spans="1:13" ht="15" hidden="1">
      <c r="A28" s="331"/>
      <c r="B28" s="332" t="s">
        <v>223</v>
      </c>
      <c r="C28" s="331"/>
      <c r="D28" s="332"/>
      <c r="E28" s="331"/>
      <c r="F28" s="331"/>
      <c r="G28" s="333" t="s">
        <v>154</v>
      </c>
      <c r="H28" s="334"/>
      <c r="I28" s="334"/>
      <c r="J28" s="334"/>
      <c r="K28" s="334"/>
      <c r="L28" s="331"/>
      <c r="M28" s="331"/>
    </row>
    <row r="29" spans="1:13" ht="45" hidden="1">
      <c r="A29" s="331"/>
      <c r="B29" s="332" t="s">
        <v>224</v>
      </c>
      <c r="C29" s="331"/>
      <c r="D29" s="332"/>
      <c r="E29" s="331"/>
      <c r="F29" s="331"/>
      <c r="G29" s="333" t="s">
        <v>155</v>
      </c>
      <c r="H29" s="334">
        <v>0</v>
      </c>
      <c r="I29" s="334">
        <v>0</v>
      </c>
      <c r="J29" s="334">
        <v>0</v>
      </c>
      <c r="K29" s="334"/>
      <c r="L29" s="331"/>
      <c r="M29" s="331"/>
    </row>
    <row r="30" spans="1:13" ht="45" hidden="1">
      <c r="A30" s="331"/>
      <c r="B30" s="332" t="s">
        <v>225</v>
      </c>
      <c r="C30" s="331"/>
      <c r="D30" s="332"/>
      <c r="E30" s="331"/>
      <c r="F30" s="331"/>
      <c r="G30" s="335" t="s">
        <v>156</v>
      </c>
      <c r="H30" s="334">
        <v>0</v>
      </c>
      <c r="I30" s="334">
        <v>0</v>
      </c>
      <c r="J30" s="334">
        <v>0</v>
      </c>
      <c r="K30" s="334"/>
      <c r="L30" s="331"/>
      <c r="M30" s="331"/>
    </row>
    <row r="31" spans="1:13" ht="30">
      <c r="A31" s="326" t="s">
        <v>417</v>
      </c>
      <c r="B31" s="327" t="s">
        <v>235</v>
      </c>
      <c r="C31" s="326" t="s">
        <v>383</v>
      </c>
      <c r="D31" s="327" t="s">
        <v>131</v>
      </c>
      <c r="E31" s="326">
        <v>801</v>
      </c>
      <c r="F31" s="326">
        <v>80101</v>
      </c>
      <c r="G31" s="326" t="s">
        <v>153</v>
      </c>
      <c r="H31" s="330">
        <f>SUM(H32:H34)</f>
        <v>700000</v>
      </c>
      <c r="I31" s="330">
        <f>SUM(I32:I34)</f>
        <v>0</v>
      </c>
      <c r="J31" s="330">
        <f>SUM(J32:J34)</f>
        <v>325000</v>
      </c>
      <c r="K31" s="330">
        <f>SUM(K32:K34)</f>
        <v>375000</v>
      </c>
      <c r="L31" s="326"/>
      <c r="M31" s="326"/>
    </row>
    <row r="32" spans="1:13" ht="15">
      <c r="A32" s="331"/>
      <c r="B32" s="332" t="s">
        <v>229</v>
      </c>
      <c r="C32" s="331"/>
      <c r="D32" s="332"/>
      <c r="E32" s="331"/>
      <c r="F32" s="331"/>
      <c r="G32" s="333" t="s">
        <v>154</v>
      </c>
      <c r="H32" s="334">
        <f>SUM(I32:M32)</f>
        <v>300000</v>
      </c>
      <c r="I32" s="334">
        <v>0</v>
      </c>
      <c r="J32" s="334">
        <v>175000</v>
      </c>
      <c r="K32" s="334">
        <v>125000</v>
      </c>
      <c r="L32" s="331"/>
      <c r="M32" s="331"/>
    </row>
    <row r="33" spans="1:13" ht="15">
      <c r="A33" s="331"/>
      <c r="B33" s="332" t="s">
        <v>234</v>
      </c>
      <c r="C33" s="331"/>
      <c r="D33" s="332"/>
      <c r="E33" s="331"/>
      <c r="F33" s="331"/>
      <c r="G33" s="333" t="s">
        <v>155</v>
      </c>
      <c r="H33" s="334">
        <f>SUM(I33:M33)</f>
        <v>0</v>
      </c>
      <c r="I33" s="334">
        <v>0</v>
      </c>
      <c r="J33" s="334">
        <v>0</v>
      </c>
      <c r="K33" s="334">
        <v>0</v>
      </c>
      <c r="L33" s="331"/>
      <c r="M33" s="331"/>
    </row>
    <row r="34" spans="1:13" ht="49.5" customHeight="1">
      <c r="A34" s="331"/>
      <c r="B34" s="332" t="s">
        <v>201</v>
      </c>
      <c r="C34" s="331"/>
      <c r="D34" s="332"/>
      <c r="E34" s="331"/>
      <c r="F34" s="331"/>
      <c r="G34" s="335" t="s">
        <v>156</v>
      </c>
      <c r="H34" s="334">
        <f>SUM(I34:M34)</f>
        <v>400000</v>
      </c>
      <c r="I34" s="334">
        <v>0</v>
      </c>
      <c r="J34" s="334">
        <v>150000</v>
      </c>
      <c r="K34" s="334">
        <v>250000</v>
      </c>
      <c r="L34" s="331"/>
      <c r="M34" s="331"/>
    </row>
    <row r="35" spans="1:13" ht="27" customHeight="1">
      <c r="A35" s="326" t="s">
        <v>420</v>
      </c>
      <c r="B35" s="327" t="s">
        <v>247</v>
      </c>
      <c r="C35" s="326" t="s">
        <v>226</v>
      </c>
      <c r="D35" s="327" t="s">
        <v>131</v>
      </c>
      <c r="E35" s="326">
        <v>921</v>
      </c>
      <c r="F35" s="326">
        <v>92105</v>
      </c>
      <c r="G35" s="326" t="s">
        <v>153</v>
      </c>
      <c r="H35" s="330">
        <f>SUM(H36:H38)</f>
        <v>1400000</v>
      </c>
      <c r="I35" s="330">
        <f>SUM(I36:I38)</f>
        <v>157930</v>
      </c>
      <c r="J35" s="330">
        <f>SUM(J36:J38)</f>
        <v>1242070</v>
      </c>
      <c r="K35" s="330">
        <f>SUM(K36:K38)</f>
        <v>0</v>
      </c>
      <c r="L35" s="326"/>
      <c r="M35" s="326"/>
    </row>
    <row r="36" spans="1:13" ht="30">
      <c r="A36" s="331"/>
      <c r="B36" s="332" t="s">
        <v>248</v>
      </c>
      <c r="C36" s="331"/>
      <c r="D36" s="332"/>
      <c r="E36" s="331"/>
      <c r="F36" s="331"/>
      <c r="G36" s="333" t="s">
        <v>154</v>
      </c>
      <c r="H36" s="334">
        <f>SUM(I36:M36)</f>
        <v>580526</v>
      </c>
      <c r="I36" s="334">
        <v>157930</v>
      </c>
      <c r="J36" s="334">
        <v>422596</v>
      </c>
      <c r="K36" s="334">
        <v>0</v>
      </c>
      <c r="L36" s="331"/>
      <c r="M36" s="331"/>
    </row>
    <row r="37" spans="1:13" ht="15">
      <c r="A37" s="331"/>
      <c r="B37" s="332" t="s">
        <v>138</v>
      </c>
      <c r="C37" s="331"/>
      <c r="D37" s="332"/>
      <c r="E37" s="331"/>
      <c r="F37" s="331"/>
      <c r="G37" s="333" t="s">
        <v>155</v>
      </c>
      <c r="H37" s="334">
        <f>SUM(I37:M37)</f>
        <v>0</v>
      </c>
      <c r="I37" s="334">
        <v>0</v>
      </c>
      <c r="J37" s="334">
        <v>0</v>
      </c>
      <c r="K37" s="334">
        <v>0</v>
      </c>
      <c r="L37" s="331"/>
      <c r="M37" s="331"/>
    </row>
    <row r="38" spans="1:13" ht="61.5" customHeight="1">
      <c r="A38" s="337"/>
      <c r="B38" s="338" t="s">
        <v>202</v>
      </c>
      <c r="C38" s="337"/>
      <c r="D38" s="338"/>
      <c r="E38" s="337"/>
      <c r="F38" s="337"/>
      <c r="G38" s="528" t="s">
        <v>156</v>
      </c>
      <c r="H38" s="339">
        <f>SUM(I38:M38)</f>
        <v>819474</v>
      </c>
      <c r="I38" s="339">
        <v>0</v>
      </c>
      <c r="J38" s="339">
        <v>819474</v>
      </c>
      <c r="K38" s="339">
        <v>0</v>
      </c>
      <c r="L38" s="337"/>
      <c r="M38" s="337"/>
    </row>
    <row r="39" spans="1:13" ht="27" customHeight="1">
      <c r="A39" s="326" t="s">
        <v>422</v>
      </c>
      <c r="B39" s="327" t="s">
        <v>247</v>
      </c>
      <c r="C39" s="326" t="s">
        <v>313</v>
      </c>
      <c r="D39" s="327" t="s">
        <v>131</v>
      </c>
      <c r="E39" s="326">
        <v>921</v>
      </c>
      <c r="F39" s="326">
        <v>92105</v>
      </c>
      <c r="G39" s="326" t="s">
        <v>153</v>
      </c>
      <c r="H39" s="330">
        <f>SUM(H40:H42)</f>
        <v>2682780</v>
      </c>
      <c r="I39" s="330">
        <f>SUM(I40:I42)</f>
        <v>3050</v>
      </c>
      <c r="J39" s="330">
        <f>SUM(J40:J42)</f>
        <v>366000</v>
      </c>
      <c r="K39" s="330">
        <f>SUM(K40:K42)</f>
        <v>2313730</v>
      </c>
      <c r="L39" s="326"/>
      <c r="M39" s="326"/>
    </row>
    <row r="40" spans="1:13" ht="30">
      <c r="A40" s="331"/>
      <c r="B40" s="332" t="s">
        <v>248</v>
      </c>
      <c r="C40" s="331"/>
      <c r="D40" s="332"/>
      <c r="E40" s="331"/>
      <c r="F40" s="331"/>
      <c r="G40" s="333" t="s">
        <v>154</v>
      </c>
      <c r="H40" s="334">
        <f>SUM(I40:M40)</f>
        <v>1073112</v>
      </c>
      <c r="I40" s="334">
        <v>3050</v>
      </c>
      <c r="J40" s="334">
        <v>144570</v>
      </c>
      <c r="K40" s="334">
        <v>925492</v>
      </c>
      <c r="L40" s="331"/>
      <c r="M40" s="331"/>
    </row>
    <row r="41" spans="1:13" ht="15">
      <c r="A41" s="331"/>
      <c r="B41" s="332" t="s">
        <v>138</v>
      </c>
      <c r="C41" s="331"/>
      <c r="D41" s="332"/>
      <c r="E41" s="331"/>
      <c r="F41" s="331"/>
      <c r="G41" s="333" t="s">
        <v>155</v>
      </c>
      <c r="H41" s="334">
        <f>SUM(I41:M41)</f>
        <v>0</v>
      </c>
      <c r="I41" s="334">
        <v>0</v>
      </c>
      <c r="J41" s="334">
        <v>0</v>
      </c>
      <c r="K41" s="334">
        <v>0</v>
      </c>
      <c r="L41" s="331"/>
      <c r="M41" s="331"/>
    </row>
    <row r="42" spans="1:13" ht="60" customHeight="1">
      <c r="A42" s="337"/>
      <c r="B42" s="338" t="s">
        <v>336</v>
      </c>
      <c r="C42" s="337"/>
      <c r="D42" s="338"/>
      <c r="E42" s="337"/>
      <c r="F42" s="337"/>
      <c r="G42" s="528" t="s">
        <v>156</v>
      </c>
      <c r="H42" s="334">
        <f>SUM(I42:M42)</f>
        <v>1609668</v>
      </c>
      <c r="I42" s="339">
        <v>0</v>
      </c>
      <c r="J42" s="339">
        <v>221430</v>
      </c>
      <c r="K42" s="339">
        <v>1388238</v>
      </c>
      <c r="L42" s="337"/>
      <c r="M42" s="337"/>
    </row>
    <row r="43" spans="1:13" ht="30">
      <c r="A43" s="326" t="s">
        <v>428</v>
      </c>
      <c r="B43" s="327" t="s">
        <v>247</v>
      </c>
      <c r="C43" s="326" t="s">
        <v>342</v>
      </c>
      <c r="D43" s="327" t="s">
        <v>131</v>
      </c>
      <c r="E43" s="326">
        <v>926</v>
      </c>
      <c r="F43" s="326">
        <v>92695</v>
      </c>
      <c r="G43" s="326" t="s">
        <v>153</v>
      </c>
      <c r="H43" s="330">
        <f aca="true" t="shared" si="1" ref="H43:M43">SUM(H44:H46)</f>
        <v>2130000</v>
      </c>
      <c r="I43" s="330">
        <f t="shared" si="1"/>
        <v>30000</v>
      </c>
      <c r="J43" s="330">
        <f t="shared" si="1"/>
        <v>2100000</v>
      </c>
      <c r="K43" s="330">
        <f t="shared" si="1"/>
        <v>0</v>
      </c>
      <c r="L43" s="330">
        <f t="shared" si="1"/>
        <v>0</v>
      </c>
      <c r="M43" s="330">
        <f t="shared" si="1"/>
        <v>0</v>
      </c>
    </row>
    <row r="44" spans="1:13" ht="30">
      <c r="A44" s="331"/>
      <c r="B44" s="332" t="s">
        <v>314</v>
      </c>
      <c r="C44" s="331"/>
      <c r="D44" s="332"/>
      <c r="E44" s="331"/>
      <c r="F44" s="331"/>
      <c r="G44" s="333" t="s">
        <v>154</v>
      </c>
      <c r="H44" s="334">
        <f>SUM(I44:M44)</f>
        <v>1059380</v>
      </c>
      <c r="I44" s="334">
        <v>30000</v>
      </c>
      <c r="J44" s="334">
        <v>1029380</v>
      </c>
      <c r="K44" s="334">
        <v>0</v>
      </c>
      <c r="L44" s="334">
        <v>0</v>
      </c>
      <c r="M44" s="334"/>
    </row>
    <row r="45" spans="1:13" ht="30">
      <c r="A45" s="331"/>
      <c r="B45" s="332" t="s">
        <v>315</v>
      </c>
      <c r="C45" s="331"/>
      <c r="D45" s="332"/>
      <c r="E45" s="331"/>
      <c r="F45" s="331"/>
      <c r="G45" s="333" t="s">
        <v>155</v>
      </c>
      <c r="H45" s="334">
        <f>SUM(I45:M45)</f>
        <v>0</v>
      </c>
      <c r="I45" s="334">
        <v>0</v>
      </c>
      <c r="J45" s="334">
        <v>0</v>
      </c>
      <c r="K45" s="334">
        <v>0</v>
      </c>
      <c r="L45" s="334"/>
      <c r="M45" s="334"/>
    </row>
    <row r="46" spans="1:13" ht="60">
      <c r="A46" s="331"/>
      <c r="B46" s="332" t="s">
        <v>316</v>
      </c>
      <c r="C46" s="331"/>
      <c r="D46" s="332"/>
      <c r="E46" s="331"/>
      <c r="F46" s="331"/>
      <c r="G46" s="335" t="s">
        <v>156</v>
      </c>
      <c r="H46" s="334">
        <f>SUM(I46:M46)</f>
        <v>1070620</v>
      </c>
      <c r="I46" s="334">
        <v>0</v>
      </c>
      <c r="J46" s="334">
        <v>1070620</v>
      </c>
      <c r="K46" s="334">
        <v>0</v>
      </c>
      <c r="L46" s="334">
        <v>0</v>
      </c>
      <c r="M46" s="334"/>
    </row>
    <row r="47" spans="1:13" ht="8.25" customHeight="1">
      <c r="A47" s="331"/>
      <c r="B47" s="332"/>
      <c r="C47" s="331"/>
      <c r="D47" s="332"/>
      <c r="E47" s="331"/>
      <c r="F47" s="331"/>
      <c r="G47" s="331"/>
      <c r="H47" s="334"/>
      <c r="I47" s="334"/>
      <c r="J47" s="334"/>
      <c r="K47" s="334"/>
      <c r="L47" s="334"/>
      <c r="M47" s="334"/>
    </row>
    <row r="48" spans="1:13" ht="11.25" customHeight="1">
      <c r="A48" s="337"/>
      <c r="B48" s="338"/>
      <c r="C48" s="337"/>
      <c r="D48" s="338"/>
      <c r="E48" s="337"/>
      <c r="F48" s="337"/>
      <c r="G48" s="337"/>
      <c r="H48" s="339"/>
      <c r="I48" s="339"/>
      <c r="J48" s="339"/>
      <c r="K48" s="339"/>
      <c r="L48" s="337"/>
      <c r="M48" s="337"/>
    </row>
    <row r="49" spans="1:13" s="343" customFormat="1" ht="14.25">
      <c r="A49" s="340"/>
      <c r="B49" s="341" t="s">
        <v>172</v>
      </c>
      <c r="C49" s="340"/>
      <c r="D49" s="341"/>
      <c r="E49" s="340"/>
      <c r="F49" s="340"/>
      <c r="G49" s="340"/>
      <c r="H49" s="342">
        <f aca="true" t="shared" si="2" ref="H49:M49">SUM(H11,H15,H19,H23,H27,H31,H35,H39,H43)</f>
        <v>16041567</v>
      </c>
      <c r="I49" s="342">
        <f t="shared" si="2"/>
        <v>1066741</v>
      </c>
      <c r="J49" s="342">
        <f t="shared" si="2"/>
        <v>8016096</v>
      </c>
      <c r="K49" s="342">
        <f t="shared" si="2"/>
        <v>5388730</v>
      </c>
      <c r="L49" s="342">
        <f t="shared" si="2"/>
        <v>1570000</v>
      </c>
      <c r="M49" s="342">
        <f t="shared" si="2"/>
        <v>0</v>
      </c>
    </row>
    <row r="50" spans="1:13" s="343" customFormat="1" ht="14.25">
      <c r="A50" s="340"/>
      <c r="B50" s="344" t="s">
        <v>154</v>
      </c>
      <c r="C50" s="340"/>
      <c r="D50" s="341"/>
      <c r="E50" s="340"/>
      <c r="F50" s="340"/>
      <c r="G50" s="340"/>
      <c r="H50" s="342">
        <f aca="true" t="shared" si="3" ref="H50:M52">SUM(H12,H16,H20,H24,H28,H32,H36,H40,H44)</f>
        <v>7095351</v>
      </c>
      <c r="I50" s="342">
        <f t="shared" si="3"/>
        <v>606597</v>
      </c>
      <c r="J50" s="342">
        <f t="shared" si="3"/>
        <v>3559918</v>
      </c>
      <c r="K50" s="342">
        <f t="shared" si="3"/>
        <v>1914492</v>
      </c>
      <c r="L50" s="342">
        <f t="shared" si="3"/>
        <v>1014344</v>
      </c>
      <c r="M50" s="342">
        <f t="shared" si="3"/>
        <v>0</v>
      </c>
    </row>
    <row r="51" spans="1:13" s="343" customFormat="1" ht="14.25">
      <c r="A51" s="340"/>
      <c r="B51" s="344" t="s">
        <v>155</v>
      </c>
      <c r="C51" s="340"/>
      <c r="D51" s="341"/>
      <c r="E51" s="340"/>
      <c r="F51" s="340"/>
      <c r="G51" s="340"/>
      <c r="H51" s="342">
        <f t="shared" si="3"/>
        <v>0</v>
      </c>
      <c r="I51" s="342">
        <f t="shared" si="3"/>
        <v>0</v>
      </c>
      <c r="J51" s="342">
        <f t="shared" si="3"/>
        <v>0</v>
      </c>
      <c r="K51" s="342">
        <f t="shared" si="3"/>
        <v>0</v>
      </c>
      <c r="L51" s="342">
        <f t="shared" si="3"/>
        <v>0</v>
      </c>
      <c r="M51" s="342">
        <f t="shared" si="3"/>
        <v>0</v>
      </c>
    </row>
    <row r="52" spans="1:13" s="343" customFormat="1" ht="21" customHeight="1">
      <c r="A52" s="345"/>
      <c r="B52" s="346" t="s">
        <v>156</v>
      </c>
      <c r="C52" s="345"/>
      <c r="D52" s="347"/>
      <c r="E52" s="345"/>
      <c r="F52" s="345"/>
      <c r="G52" s="345"/>
      <c r="H52" s="527">
        <f t="shared" si="3"/>
        <v>8946216</v>
      </c>
      <c r="I52" s="527">
        <f t="shared" si="3"/>
        <v>460144</v>
      </c>
      <c r="J52" s="527">
        <f t="shared" si="3"/>
        <v>4456178</v>
      </c>
      <c r="K52" s="527">
        <f t="shared" si="3"/>
        <v>3474238</v>
      </c>
      <c r="L52" s="527">
        <f t="shared" si="3"/>
        <v>555656</v>
      </c>
      <c r="M52" s="527">
        <f t="shared" si="3"/>
        <v>0</v>
      </c>
    </row>
  </sheetData>
  <mergeCells count="11">
    <mergeCell ref="A7:M7"/>
    <mergeCell ref="A9:A10"/>
    <mergeCell ref="B9:B10"/>
    <mergeCell ref="C9:C10"/>
    <mergeCell ref="D9:D10"/>
    <mergeCell ref="F9:F10"/>
    <mergeCell ref="E9:E10"/>
    <mergeCell ref="I9:I10"/>
    <mergeCell ref="G9:H9"/>
    <mergeCell ref="J9:J10"/>
    <mergeCell ref="K9:M9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 topLeftCell="A1">
      <selection activeCell="B15" sqref="B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668" t="s">
        <v>94</v>
      </c>
      <c r="B1" s="668"/>
      <c r="C1" s="668"/>
      <c r="D1" s="668"/>
    </row>
    <row r="2" ht="6.75" customHeight="1">
      <c r="A2" s="14"/>
    </row>
    <row r="3" ht="12.75">
      <c r="D3" s="9" t="s">
        <v>438</v>
      </c>
    </row>
    <row r="4" spans="1:4" ht="15" customHeight="1">
      <c r="A4" s="641" t="s">
        <v>452</v>
      </c>
      <c r="B4" s="641" t="s">
        <v>407</v>
      </c>
      <c r="C4" s="639" t="s">
        <v>454</v>
      </c>
      <c r="D4" s="639" t="s">
        <v>33</v>
      </c>
    </row>
    <row r="5" spans="1:4" ht="15" customHeight="1">
      <c r="A5" s="641"/>
      <c r="B5" s="641"/>
      <c r="C5" s="641"/>
      <c r="D5" s="639"/>
    </row>
    <row r="6" spans="1:4" ht="15.75" customHeight="1">
      <c r="A6" s="641"/>
      <c r="B6" s="641"/>
      <c r="C6" s="641"/>
      <c r="D6" s="639"/>
    </row>
    <row r="7" spans="1:4" s="37" customFormat="1" ht="6.75" customHeight="1">
      <c r="A7" s="36">
        <v>1</v>
      </c>
      <c r="B7" s="36">
        <v>2</v>
      </c>
      <c r="C7" s="36">
        <v>3</v>
      </c>
      <c r="D7" s="36">
        <v>4</v>
      </c>
    </row>
    <row r="8" spans="1:4" ht="18.75" customHeight="1">
      <c r="A8" s="667" t="s">
        <v>423</v>
      </c>
      <c r="B8" s="667"/>
      <c r="C8" s="21"/>
      <c r="D8" s="173">
        <f>SUM(D9,D10,D11,D12,D13,D14,D15,D16,D17)</f>
        <v>6179267</v>
      </c>
    </row>
    <row r="9" spans="1:4" ht="18.75" customHeight="1">
      <c r="A9" s="23" t="s">
        <v>412</v>
      </c>
      <c r="B9" s="24" t="s">
        <v>418</v>
      </c>
      <c r="C9" s="23" t="s">
        <v>424</v>
      </c>
      <c r="D9" s="174">
        <v>6179267</v>
      </c>
    </row>
    <row r="10" spans="1:4" ht="18.75" customHeight="1">
      <c r="A10" s="25" t="s">
        <v>413</v>
      </c>
      <c r="B10" s="26" t="s">
        <v>419</v>
      </c>
      <c r="C10" s="25" t="s">
        <v>424</v>
      </c>
      <c r="D10" s="175"/>
    </row>
    <row r="11" spans="1:4" ht="51">
      <c r="A11" s="25" t="s">
        <v>414</v>
      </c>
      <c r="B11" s="27" t="s">
        <v>473</v>
      </c>
      <c r="C11" s="25" t="s">
        <v>445</v>
      </c>
      <c r="D11" s="175"/>
    </row>
    <row r="12" spans="1:4" ht="18.75" customHeight="1">
      <c r="A12" s="25" t="s">
        <v>403</v>
      </c>
      <c r="B12" s="26" t="s">
        <v>426</v>
      </c>
      <c r="C12" s="25" t="s">
        <v>446</v>
      </c>
      <c r="D12" s="175"/>
    </row>
    <row r="13" spans="1:4" ht="18.75" customHeight="1">
      <c r="A13" s="25" t="s">
        <v>417</v>
      </c>
      <c r="B13" s="26" t="s">
        <v>474</v>
      </c>
      <c r="C13" s="25" t="s">
        <v>34</v>
      </c>
      <c r="D13" s="175" t="s">
        <v>178</v>
      </c>
    </row>
    <row r="14" spans="1:4" ht="18.75" customHeight="1">
      <c r="A14" s="25" t="s">
        <v>420</v>
      </c>
      <c r="B14" s="26" t="s">
        <v>421</v>
      </c>
      <c r="C14" s="25" t="s">
        <v>425</v>
      </c>
      <c r="D14" s="175" t="s">
        <v>178</v>
      </c>
    </row>
    <row r="15" spans="1:4" ht="18.75" customHeight="1">
      <c r="A15" s="25" t="s">
        <v>422</v>
      </c>
      <c r="B15" s="26" t="s">
        <v>35</v>
      </c>
      <c r="C15" s="25" t="s">
        <v>457</v>
      </c>
      <c r="D15" s="175"/>
    </row>
    <row r="16" spans="1:4" ht="18.75" customHeight="1">
      <c r="A16" s="25" t="s">
        <v>428</v>
      </c>
      <c r="B16" s="26" t="s">
        <v>482</v>
      </c>
      <c r="C16" s="25" t="s">
        <v>427</v>
      </c>
      <c r="D16" s="175"/>
    </row>
    <row r="17" spans="1:4" ht="18.75" customHeight="1">
      <c r="A17" s="28" t="s">
        <v>444</v>
      </c>
      <c r="B17" s="29" t="s">
        <v>480</v>
      </c>
      <c r="C17" s="28" t="s">
        <v>432</v>
      </c>
      <c r="D17" s="176"/>
    </row>
    <row r="18" spans="1:4" ht="18.75" customHeight="1">
      <c r="A18" s="667" t="s">
        <v>475</v>
      </c>
      <c r="B18" s="667"/>
      <c r="C18" s="21"/>
      <c r="D18" s="173">
        <f>SUM(D19:D25)</f>
        <v>650000</v>
      </c>
    </row>
    <row r="19" spans="1:4" ht="18.75" customHeight="1">
      <c r="A19" s="23" t="s">
        <v>412</v>
      </c>
      <c r="B19" s="24" t="s">
        <v>447</v>
      </c>
      <c r="C19" s="23" t="s">
        <v>430</v>
      </c>
      <c r="D19" s="174">
        <v>650000</v>
      </c>
    </row>
    <row r="20" spans="1:4" ht="18.75" customHeight="1">
      <c r="A20" s="25" t="s">
        <v>413</v>
      </c>
      <c r="B20" s="26" t="s">
        <v>429</v>
      </c>
      <c r="C20" s="25" t="s">
        <v>430</v>
      </c>
      <c r="D20" s="175"/>
    </row>
    <row r="21" spans="1:4" ht="38.25">
      <c r="A21" s="25" t="s">
        <v>414</v>
      </c>
      <c r="B21" s="27" t="s">
        <v>450</v>
      </c>
      <c r="C21" s="25" t="s">
        <v>451</v>
      </c>
      <c r="D21" s="175"/>
    </row>
    <row r="22" spans="1:4" ht="18.75" customHeight="1">
      <c r="A22" s="25" t="s">
        <v>403</v>
      </c>
      <c r="B22" s="26" t="s">
        <v>448</v>
      </c>
      <c r="C22" s="25" t="s">
        <v>442</v>
      </c>
      <c r="D22" s="175"/>
    </row>
    <row r="23" spans="1:4" ht="18.75" customHeight="1">
      <c r="A23" s="25" t="s">
        <v>417</v>
      </c>
      <c r="B23" s="26" t="s">
        <v>449</v>
      </c>
      <c r="C23" s="25" t="s">
        <v>432</v>
      </c>
      <c r="D23" s="175"/>
    </row>
    <row r="24" spans="1:4" ht="25.5" customHeight="1">
      <c r="A24" s="25" t="s">
        <v>420</v>
      </c>
      <c r="B24" s="27" t="s">
        <v>268</v>
      </c>
      <c r="C24" s="25" t="s">
        <v>433</v>
      </c>
      <c r="D24" s="175"/>
    </row>
    <row r="25" spans="1:4" ht="18.75" customHeight="1">
      <c r="A25" s="28" t="s">
        <v>422</v>
      </c>
      <c r="B25" s="29" t="s">
        <v>434</v>
      </c>
      <c r="C25" s="28" t="s">
        <v>431</v>
      </c>
      <c r="D25" s="176"/>
    </row>
    <row r="26" spans="1:4" ht="7.5" customHeight="1">
      <c r="A26" s="3"/>
      <c r="B26" s="4"/>
      <c r="C26" s="4"/>
      <c r="D26" s="4"/>
    </row>
  </sheetData>
  <mergeCells count="7"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&amp;A
do uchwały Nr  XXXIX/210/09
Rady Gminy w Skarżysku Kościelnym.
z dnia 30 grudnia 2009 r.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"/>
  <sheetViews>
    <sheetView defaultGridColor="0" colorId="8" workbookViewId="0" topLeftCell="A1">
      <selection activeCell="A25" sqref="A25:IV40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555" t="s">
        <v>269</v>
      </c>
      <c r="B1" s="555"/>
      <c r="C1" s="555"/>
      <c r="D1" s="555"/>
      <c r="E1" s="555"/>
      <c r="F1" s="555"/>
      <c r="G1" s="555"/>
      <c r="H1" s="555"/>
      <c r="I1" s="555"/>
      <c r="J1" s="555"/>
    </row>
    <row r="2" ht="12.75">
      <c r="J2" s="8" t="s">
        <v>438</v>
      </c>
    </row>
    <row r="3" spans="1:10" s="2" customFormat="1" ht="20.25" customHeight="1">
      <c r="A3" s="641" t="s">
        <v>404</v>
      </c>
      <c r="B3" s="670" t="s">
        <v>405</v>
      </c>
      <c r="C3" s="670" t="s">
        <v>406</v>
      </c>
      <c r="D3" s="639" t="s">
        <v>469</v>
      </c>
      <c r="E3" s="639" t="s">
        <v>468</v>
      </c>
      <c r="F3" s="639" t="s">
        <v>461</v>
      </c>
      <c r="G3" s="639"/>
      <c r="H3" s="639"/>
      <c r="I3" s="639"/>
      <c r="J3" s="639"/>
    </row>
    <row r="4" spans="1:10" s="2" customFormat="1" ht="20.25" customHeight="1">
      <c r="A4" s="641"/>
      <c r="B4" s="671"/>
      <c r="C4" s="671"/>
      <c r="D4" s="641"/>
      <c r="E4" s="639"/>
      <c r="F4" s="639" t="s">
        <v>466</v>
      </c>
      <c r="G4" s="639" t="s">
        <v>408</v>
      </c>
      <c r="H4" s="639"/>
      <c r="I4" s="639"/>
      <c r="J4" s="639" t="s">
        <v>467</v>
      </c>
    </row>
    <row r="5" spans="1:10" s="2" customFormat="1" ht="65.25" customHeight="1">
      <c r="A5" s="641"/>
      <c r="B5" s="672"/>
      <c r="C5" s="672"/>
      <c r="D5" s="641"/>
      <c r="E5" s="639"/>
      <c r="F5" s="639"/>
      <c r="G5" s="13" t="s">
        <v>180</v>
      </c>
      <c r="H5" s="13" t="s">
        <v>465</v>
      </c>
      <c r="I5" s="13" t="s">
        <v>179</v>
      </c>
      <c r="J5" s="639"/>
    </row>
    <row r="6" spans="1:10" ht="9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</row>
    <row r="7" spans="1:10" s="170" customFormat="1" ht="19.5" customHeight="1">
      <c r="A7" s="301">
        <v>750</v>
      </c>
      <c r="B7" s="19">
        <v>75011</v>
      </c>
      <c r="C7" s="19">
        <v>2010</v>
      </c>
      <c r="D7" s="189">
        <v>41775</v>
      </c>
      <c r="E7" s="189">
        <f aca="true" t="shared" si="0" ref="E7:J7">SUM(E8:E21)</f>
        <v>41775</v>
      </c>
      <c r="F7" s="189">
        <f t="shared" si="0"/>
        <v>41775</v>
      </c>
      <c r="G7" s="189">
        <f t="shared" si="0"/>
        <v>37500</v>
      </c>
      <c r="H7" s="189">
        <f t="shared" si="0"/>
        <v>0</v>
      </c>
      <c r="I7" s="189">
        <f t="shared" si="0"/>
        <v>4275</v>
      </c>
      <c r="J7" s="189">
        <f t="shared" si="0"/>
        <v>0</v>
      </c>
    </row>
    <row r="8" spans="1:10" ht="19.5" customHeight="1" hidden="1">
      <c r="A8" s="16"/>
      <c r="B8" s="16"/>
      <c r="C8" s="16">
        <v>4010</v>
      </c>
      <c r="D8" s="16"/>
      <c r="E8" s="172">
        <f>SUM(F8,J8)</f>
        <v>30000</v>
      </c>
      <c r="F8" s="172">
        <f>SUM(G8:I8)</f>
        <v>30000</v>
      </c>
      <c r="G8" s="172">
        <v>30000</v>
      </c>
      <c r="H8" s="16"/>
      <c r="I8" s="16"/>
      <c r="J8" s="16"/>
    </row>
    <row r="9" spans="1:10" ht="19.5" customHeight="1" hidden="1">
      <c r="A9" s="16"/>
      <c r="B9" s="16"/>
      <c r="C9" s="16">
        <v>4040</v>
      </c>
      <c r="D9" s="16"/>
      <c r="E9" s="172">
        <f aca="true" t="shared" si="1" ref="E9:E21">SUM(F9,J9)</f>
        <v>0</v>
      </c>
      <c r="F9" s="172">
        <f aca="true" t="shared" si="2" ref="F9:F21">SUM(G9:I9)</f>
        <v>0</v>
      </c>
      <c r="G9" s="172"/>
      <c r="H9" s="16"/>
      <c r="I9" s="16"/>
      <c r="J9" s="16"/>
    </row>
    <row r="10" spans="1:10" ht="19.5" customHeight="1" hidden="1">
      <c r="A10" s="16"/>
      <c r="B10" s="16"/>
      <c r="C10" s="16">
        <v>4110</v>
      </c>
      <c r="D10" s="16"/>
      <c r="E10" s="172">
        <f t="shared" si="1"/>
        <v>7000</v>
      </c>
      <c r="F10" s="172">
        <f t="shared" si="2"/>
        <v>7000</v>
      </c>
      <c r="G10" s="172">
        <v>7000</v>
      </c>
      <c r="H10" s="172"/>
      <c r="I10" s="16"/>
      <c r="J10" s="16"/>
    </row>
    <row r="11" spans="1:10" s="222" customFormat="1" ht="19.5" customHeight="1" hidden="1">
      <c r="A11" s="172"/>
      <c r="B11" s="172"/>
      <c r="C11" s="302">
        <v>4120</v>
      </c>
      <c r="D11" s="172"/>
      <c r="E11" s="172">
        <f t="shared" si="1"/>
        <v>500</v>
      </c>
      <c r="F11" s="172">
        <f t="shared" si="2"/>
        <v>500</v>
      </c>
      <c r="G11" s="172">
        <v>500</v>
      </c>
      <c r="H11" s="172"/>
      <c r="I11" s="172"/>
      <c r="J11" s="172"/>
    </row>
    <row r="12" spans="1:10" ht="19.5" customHeight="1" hidden="1">
      <c r="A12" s="16"/>
      <c r="B12" s="16"/>
      <c r="C12" s="16">
        <v>4210</v>
      </c>
      <c r="D12" s="16"/>
      <c r="E12" s="172">
        <f t="shared" si="1"/>
        <v>500</v>
      </c>
      <c r="F12" s="172">
        <f t="shared" si="2"/>
        <v>500</v>
      </c>
      <c r="G12" s="16"/>
      <c r="H12" s="16"/>
      <c r="I12" s="16">
        <v>500</v>
      </c>
      <c r="J12" s="16"/>
    </row>
    <row r="13" spans="1:10" ht="19.5" customHeight="1" hidden="1">
      <c r="A13" s="16"/>
      <c r="B13" s="16"/>
      <c r="C13" s="16">
        <v>4260</v>
      </c>
      <c r="D13" s="16"/>
      <c r="E13" s="172">
        <f t="shared" si="1"/>
        <v>1000</v>
      </c>
      <c r="F13" s="172">
        <f t="shared" si="2"/>
        <v>1000</v>
      </c>
      <c r="G13" s="16"/>
      <c r="H13" s="16"/>
      <c r="I13" s="16">
        <v>1000</v>
      </c>
      <c r="J13" s="16"/>
    </row>
    <row r="14" spans="1:10" ht="19.5" customHeight="1" hidden="1">
      <c r="A14" s="16"/>
      <c r="B14" s="16"/>
      <c r="C14" s="16">
        <v>4300</v>
      </c>
      <c r="D14" s="16"/>
      <c r="E14" s="172">
        <f t="shared" si="1"/>
        <v>0</v>
      </c>
      <c r="F14" s="172">
        <f t="shared" si="2"/>
        <v>0</v>
      </c>
      <c r="G14" s="16"/>
      <c r="H14" s="16"/>
      <c r="I14" s="16"/>
      <c r="J14" s="16"/>
    </row>
    <row r="15" spans="1:10" ht="19.5" customHeight="1" hidden="1">
      <c r="A15" s="16"/>
      <c r="B15" s="16"/>
      <c r="C15" s="16">
        <v>4350</v>
      </c>
      <c r="D15" s="16"/>
      <c r="E15" s="172">
        <f t="shared" si="1"/>
        <v>0</v>
      </c>
      <c r="F15" s="172">
        <f t="shared" si="2"/>
        <v>0</v>
      </c>
      <c r="G15" s="16"/>
      <c r="H15" s="16"/>
      <c r="I15" s="16"/>
      <c r="J15" s="16"/>
    </row>
    <row r="16" spans="1:10" ht="19.5" customHeight="1" hidden="1">
      <c r="A16" s="16"/>
      <c r="B16" s="16"/>
      <c r="C16" s="16">
        <v>4370</v>
      </c>
      <c r="D16" s="16"/>
      <c r="E16" s="172">
        <f t="shared" si="1"/>
        <v>775</v>
      </c>
      <c r="F16" s="172">
        <f t="shared" si="2"/>
        <v>775</v>
      </c>
      <c r="G16" s="16"/>
      <c r="H16" s="16"/>
      <c r="I16" s="16">
        <v>775</v>
      </c>
      <c r="J16" s="16"/>
    </row>
    <row r="17" spans="1:10" ht="19.5" customHeight="1" hidden="1">
      <c r="A17" s="16"/>
      <c r="B17" s="16"/>
      <c r="C17" s="16">
        <v>4410</v>
      </c>
      <c r="D17" s="16"/>
      <c r="E17" s="172">
        <f t="shared" si="1"/>
        <v>300</v>
      </c>
      <c r="F17" s="172">
        <f t="shared" si="2"/>
        <v>300</v>
      </c>
      <c r="G17" s="16"/>
      <c r="H17" s="16"/>
      <c r="I17" s="16">
        <v>300</v>
      </c>
      <c r="J17" s="16"/>
    </row>
    <row r="18" spans="1:10" ht="19.5" customHeight="1" hidden="1">
      <c r="A18" s="16"/>
      <c r="B18" s="16"/>
      <c r="C18" s="16">
        <v>4430</v>
      </c>
      <c r="D18" s="16"/>
      <c r="E18" s="172">
        <f t="shared" si="1"/>
        <v>0</v>
      </c>
      <c r="F18" s="172">
        <f t="shared" si="2"/>
        <v>0</v>
      </c>
      <c r="G18" s="16"/>
      <c r="H18" s="16"/>
      <c r="I18" s="16"/>
      <c r="J18" s="16"/>
    </row>
    <row r="19" spans="1:10" ht="19.5" customHeight="1" hidden="1">
      <c r="A19" s="16"/>
      <c r="B19" s="16"/>
      <c r="C19" s="16">
        <v>4700</v>
      </c>
      <c r="D19" s="16"/>
      <c r="E19" s="172">
        <f t="shared" si="1"/>
        <v>500</v>
      </c>
      <c r="F19" s="172">
        <f t="shared" si="2"/>
        <v>500</v>
      </c>
      <c r="G19" s="16"/>
      <c r="H19" s="16"/>
      <c r="I19" s="16">
        <v>500</v>
      </c>
      <c r="J19" s="16"/>
    </row>
    <row r="20" spans="1:10" ht="19.5" customHeight="1" hidden="1">
      <c r="A20" s="16"/>
      <c r="B20" s="16"/>
      <c r="C20" s="16">
        <v>4740</v>
      </c>
      <c r="D20" s="16"/>
      <c r="E20" s="172">
        <f t="shared" si="1"/>
        <v>800</v>
      </c>
      <c r="F20" s="172">
        <f t="shared" si="2"/>
        <v>800</v>
      </c>
      <c r="G20" s="16"/>
      <c r="H20" s="16"/>
      <c r="I20" s="16">
        <v>800</v>
      </c>
      <c r="J20" s="16"/>
    </row>
    <row r="21" spans="1:10" ht="19.5" customHeight="1" hidden="1">
      <c r="A21" s="16"/>
      <c r="B21" s="16"/>
      <c r="C21" s="16">
        <v>4750</v>
      </c>
      <c r="D21" s="16"/>
      <c r="E21" s="172">
        <f t="shared" si="1"/>
        <v>400</v>
      </c>
      <c r="F21" s="172">
        <f t="shared" si="2"/>
        <v>400</v>
      </c>
      <c r="G21" s="16"/>
      <c r="H21" s="16"/>
      <c r="I21" s="16">
        <v>400</v>
      </c>
      <c r="J21" s="16"/>
    </row>
    <row r="22" spans="1:10" s="170" customFormat="1" ht="19.5" customHeight="1">
      <c r="A22" s="19">
        <v>751</v>
      </c>
      <c r="B22" s="19">
        <v>75101</v>
      </c>
      <c r="C22" s="19">
        <v>2010</v>
      </c>
      <c r="D22" s="189">
        <v>1077</v>
      </c>
      <c r="E22" s="189">
        <f aca="true" t="shared" si="3" ref="E22:J22">SUM(E23)</f>
        <v>1077</v>
      </c>
      <c r="F22" s="189">
        <f t="shared" si="3"/>
        <v>1077</v>
      </c>
      <c r="G22" s="189">
        <f t="shared" si="3"/>
        <v>0</v>
      </c>
      <c r="H22" s="189">
        <f t="shared" si="3"/>
        <v>0</v>
      </c>
      <c r="I22" s="189">
        <v>1077</v>
      </c>
      <c r="J22" s="189">
        <f t="shared" si="3"/>
        <v>0</v>
      </c>
    </row>
    <row r="23" spans="1:10" ht="19.5" customHeight="1" hidden="1">
      <c r="A23" s="16"/>
      <c r="B23" s="16"/>
      <c r="C23" s="16">
        <v>4300</v>
      </c>
      <c r="D23" s="16"/>
      <c r="E23" s="172">
        <f>SUM(F23,J23)</f>
        <v>1077</v>
      </c>
      <c r="F23" s="172">
        <f>SUM(G23:I23)</f>
        <v>1077</v>
      </c>
      <c r="G23" s="16"/>
      <c r="H23" s="16"/>
      <c r="I23" s="172">
        <v>1077</v>
      </c>
      <c r="J23" s="16"/>
    </row>
    <row r="24" spans="1:10" s="170" customFormat="1" ht="19.5" customHeight="1">
      <c r="A24" s="19">
        <v>852</v>
      </c>
      <c r="B24" s="19">
        <v>85212</v>
      </c>
      <c r="C24" s="19">
        <v>2010</v>
      </c>
      <c r="D24" s="189">
        <v>2132536</v>
      </c>
      <c r="E24" s="189">
        <f aca="true" t="shared" si="4" ref="E24:J24">SUM(E25:E40)</f>
        <v>2132536</v>
      </c>
      <c r="F24" s="189">
        <f t="shared" si="4"/>
        <v>2132536</v>
      </c>
      <c r="G24" s="189">
        <f t="shared" si="4"/>
        <v>85916</v>
      </c>
      <c r="H24" s="189">
        <f t="shared" si="4"/>
        <v>0</v>
      </c>
      <c r="I24" s="189">
        <f t="shared" si="4"/>
        <v>2046620</v>
      </c>
      <c r="J24" s="189">
        <f t="shared" si="4"/>
        <v>0</v>
      </c>
    </row>
    <row r="25" spans="1:10" s="171" customFormat="1" ht="19.5" customHeight="1" hidden="1">
      <c r="A25" s="22"/>
      <c r="B25" s="22"/>
      <c r="C25" s="22">
        <v>3110</v>
      </c>
      <c r="D25" s="173"/>
      <c r="E25" s="172">
        <f>SUM(F25,J25)</f>
        <v>2031120</v>
      </c>
      <c r="F25" s="172">
        <f>SUM(G25:I25)</f>
        <v>2031120</v>
      </c>
      <c r="G25" s="173"/>
      <c r="H25" s="173"/>
      <c r="I25" s="303">
        <v>2031120</v>
      </c>
      <c r="J25" s="173"/>
    </row>
    <row r="26" spans="1:10" ht="19.5" customHeight="1" hidden="1">
      <c r="A26" s="16"/>
      <c r="B26" s="16"/>
      <c r="C26" s="16">
        <v>4010</v>
      </c>
      <c r="D26" s="16"/>
      <c r="E26" s="172">
        <f aca="true" t="shared" si="5" ref="E26:E40">SUM(F26,J26)</f>
        <v>44150</v>
      </c>
      <c r="F26" s="172">
        <f aca="true" t="shared" si="6" ref="F26:F40">SUM(G26:I26)</f>
        <v>44150</v>
      </c>
      <c r="G26" s="304">
        <v>44150</v>
      </c>
      <c r="H26" s="16"/>
      <c r="I26" s="188"/>
      <c r="J26" s="188"/>
    </row>
    <row r="27" spans="1:10" ht="19.5" customHeight="1" hidden="1">
      <c r="A27" s="16"/>
      <c r="B27" s="16"/>
      <c r="C27" s="16">
        <v>4040</v>
      </c>
      <c r="D27" s="16"/>
      <c r="E27" s="172">
        <f t="shared" si="5"/>
        <v>3204</v>
      </c>
      <c r="F27" s="172">
        <f t="shared" si="6"/>
        <v>3204</v>
      </c>
      <c r="G27" s="304">
        <v>3204</v>
      </c>
      <c r="H27" s="16"/>
      <c r="I27" s="188"/>
      <c r="J27" s="188"/>
    </row>
    <row r="28" spans="1:10" ht="19.5" customHeight="1" hidden="1">
      <c r="A28" s="16"/>
      <c r="B28" s="16"/>
      <c r="C28" s="16">
        <v>4110</v>
      </c>
      <c r="D28" s="16"/>
      <c r="E28" s="172">
        <f t="shared" si="5"/>
        <v>34520</v>
      </c>
      <c r="F28" s="172">
        <f t="shared" si="6"/>
        <v>34520</v>
      </c>
      <c r="G28" s="304">
        <v>34520</v>
      </c>
      <c r="H28" s="172"/>
      <c r="I28" s="188"/>
      <c r="J28" s="188"/>
    </row>
    <row r="29" spans="1:10" ht="19.5" customHeight="1" hidden="1">
      <c r="A29" s="16"/>
      <c r="B29" s="16"/>
      <c r="C29" s="16">
        <v>4120</v>
      </c>
      <c r="D29" s="16"/>
      <c r="E29" s="172">
        <f t="shared" si="5"/>
        <v>1162</v>
      </c>
      <c r="F29" s="172">
        <f t="shared" si="6"/>
        <v>1162</v>
      </c>
      <c r="G29" s="304">
        <v>1162</v>
      </c>
      <c r="H29" s="16"/>
      <c r="I29" s="188"/>
      <c r="J29" s="188"/>
    </row>
    <row r="30" spans="1:10" ht="19.5" customHeight="1" hidden="1">
      <c r="A30" s="16"/>
      <c r="B30" s="16"/>
      <c r="C30" s="16">
        <v>4170</v>
      </c>
      <c r="D30" s="16"/>
      <c r="E30" s="172">
        <f t="shared" si="5"/>
        <v>2880</v>
      </c>
      <c r="F30" s="172">
        <f t="shared" si="6"/>
        <v>2880</v>
      </c>
      <c r="G30" s="304">
        <v>2880</v>
      </c>
      <c r="H30" s="16"/>
      <c r="I30" s="188"/>
      <c r="J30" s="188"/>
    </row>
    <row r="31" spans="1:10" ht="19.5" customHeight="1" hidden="1">
      <c r="A31" s="16"/>
      <c r="B31" s="16"/>
      <c r="C31" s="16">
        <v>4210</v>
      </c>
      <c r="D31" s="16"/>
      <c r="E31" s="172">
        <f t="shared" si="5"/>
        <v>1900</v>
      </c>
      <c r="F31" s="172">
        <f t="shared" si="6"/>
        <v>1900</v>
      </c>
      <c r="G31" s="188"/>
      <c r="H31" s="188"/>
      <c r="I31" s="303">
        <v>1900</v>
      </c>
      <c r="J31" s="188"/>
    </row>
    <row r="32" spans="1:10" ht="19.5" customHeight="1" hidden="1">
      <c r="A32" s="16"/>
      <c r="B32" s="16"/>
      <c r="C32" s="16">
        <v>4260</v>
      </c>
      <c r="D32" s="16"/>
      <c r="E32" s="172">
        <f t="shared" si="5"/>
        <v>0</v>
      </c>
      <c r="F32" s="172">
        <f t="shared" si="6"/>
        <v>0</v>
      </c>
      <c r="G32" s="188"/>
      <c r="H32" s="188"/>
      <c r="I32" s="303"/>
      <c r="J32" s="188"/>
    </row>
    <row r="33" spans="1:10" ht="19.5" customHeight="1" hidden="1">
      <c r="A33" s="16"/>
      <c r="B33" s="16"/>
      <c r="C33" s="16">
        <v>4300</v>
      </c>
      <c r="D33" s="16"/>
      <c r="E33" s="172">
        <f t="shared" si="5"/>
        <v>3000</v>
      </c>
      <c r="F33" s="172">
        <f t="shared" si="6"/>
        <v>3000</v>
      </c>
      <c r="G33" s="188"/>
      <c r="H33" s="188"/>
      <c r="I33" s="303">
        <v>3000</v>
      </c>
      <c r="J33" s="188"/>
    </row>
    <row r="34" spans="1:10" ht="19.5" customHeight="1" hidden="1">
      <c r="A34" s="16"/>
      <c r="B34" s="16"/>
      <c r="C34" s="16">
        <v>4350</v>
      </c>
      <c r="D34" s="16"/>
      <c r="E34" s="172">
        <f t="shared" si="5"/>
        <v>360</v>
      </c>
      <c r="F34" s="172">
        <f t="shared" si="6"/>
        <v>360</v>
      </c>
      <c r="G34" s="188"/>
      <c r="H34" s="188"/>
      <c r="I34" s="303">
        <v>360</v>
      </c>
      <c r="J34" s="188"/>
    </row>
    <row r="35" spans="1:10" ht="19.5" customHeight="1" hidden="1">
      <c r="A35" s="16"/>
      <c r="B35" s="16"/>
      <c r="C35" s="16">
        <v>4370</v>
      </c>
      <c r="D35" s="16"/>
      <c r="E35" s="172">
        <f t="shared" si="5"/>
        <v>1550</v>
      </c>
      <c r="F35" s="172">
        <f t="shared" si="6"/>
        <v>1550</v>
      </c>
      <c r="G35" s="188"/>
      <c r="H35" s="188"/>
      <c r="I35" s="303">
        <v>1550</v>
      </c>
      <c r="J35" s="188"/>
    </row>
    <row r="36" spans="1:10" ht="19.5" customHeight="1" hidden="1">
      <c r="A36" s="16"/>
      <c r="B36" s="16"/>
      <c r="C36" s="16">
        <v>4410</v>
      </c>
      <c r="D36" s="16"/>
      <c r="E36" s="172">
        <f t="shared" si="5"/>
        <v>1640</v>
      </c>
      <c r="F36" s="172">
        <f t="shared" si="6"/>
        <v>1640</v>
      </c>
      <c r="G36" s="188"/>
      <c r="H36" s="188"/>
      <c r="I36" s="303">
        <v>1640</v>
      </c>
      <c r="J36" s="188"/>
    </row>
    <row r="37" spans="1:10" ht="19.5" customHeight="1" hidden="1">
      <c r="A37" s="16"/>
      <c r="B37" s="16"/>
      <c r="C37" s="16">
        <v>4440</v>
      </c>
      <c r="D37" s="16"/>
      <c r="E37" s="172">
        <f t="shared" si="5"/>
        <v>2000</v>
      </c>
      <c r="F37" s="172">
        <f t="shared" si="6"/>
        <v>2000</v>
      </c>
      <c r="G37" s="188"/>
      <c r="H37" s="188"/>
      <c r="I37" s="303">
        <v>2000</v>
      </c>
      <c r="J37" s="188"/>
    </row>
    <row r="38" spans="1:10" ht="19.5" customHeight="1" hidden="1">
      <c r="A38" s="16"/>
      <c r="B38" s="16"/>
      <c r="C38" s="16">
        <v>4700</v>
      </c>
      <c r="D38" s="16"/>
      <c r="E38" s="172">
        <f>SUM(F38,J38)</f>
        <v>1300</v>
      </c>
      <c r="F38" s="172">
        <f>SUM(G38:I38)</f>
        <v>1300</v>
      </c>
      <c r="G38" s="188"/>
      <c r="H38" s="188"/>
      <c r="I38" s="303">
        <v>1300</v>
      </c>
      <c r="J38" s="188"/>
    </row>
    <row r="39" spans="1:10" ht="19.5" customHeight="1" hidden="1">
      <c r="A39" s="16"/>
      <c r="B39" s="16"/>
      <c r="C39" s="16">
        <v>4740</v>
      </c>
      <c r="D39" s="16"/>
      <c r="E39" s="172">
        <f t="shared" si="5"/>
        <v>1200</v>
      </c>
      <c r="F39" s="172">
        <f t="shared" si="6"/>
        <v>1200</v>
      </c>
      <c r="G39" s="188"/>
      <c r="H39" s="188"/>
      <c r="I39" s="303">
        <v>1200</v>
      </c>
      <c r="J39" s="188"/>
    </row>
    <row r="40" spans="1:10" ht="19.5" customHeight="1" hidden="1">
      <c r="A40" s="16"/>
      <c r="B40" s="16"/>
      <c r="C40" s="16">
        <v>4750</v>
      </c>
      <c r="D40" s="16"/>
      <c r="E40" s="172">
        <f t="shared" si="5"/>
        <v>2550</v>
      </c>
      <c r="F40" s="172">
        <f t="shared" si="6"/>
        <v>2550</v>
      </c>
      <c r="G40" s="188"/>
      <c r="H40" s="188"/>
      <c r="I40" s="303">
        <v>2550</v>
      </c>
      <c r="J40" s="188"/>
    </row>
    <row r="41" spans="1:10" s="170" customFormat="1" ht="19.5" customHeight="1" hidden="1">
      <c r="A41" s="19">
        <v>852</v>
      </c>
      <c r="B41" s="19">
        <v>85213</v>
      </c>
      <c r="C41" s="19">
        <v>2010</v>
      </c>
      <c r="D41" s="189">
        <v>0</v>
      </c>
      <c r="E41" s="189">
        <f>SUM(E42)</f>
        <v>0</v>
      </c>
      <c r="F41" s="189">
        <f>SUM(F42)</f>
        <v>0</v>
      </c>
      <c r="G41" s="189">
        <f>SUM(G42)</f>
        <v>0</v>
      </c>
      <c r="H41" s="189">
        <f>SUM(H42)</f>
        <v>0</v>
      </c>
      <c r="I41" s="190"/>
      <c r="J41" s="190"/>
    </row>
    <row r="42" spans="1:10" ht="19.5" customHeight="1" hidden="1">
      <c r="A42" s="16"/>
      <c r="B42" s="16"/>
      <c r="C42" s="16">
        <v>4130</v>
      </c>
      <c r="D42" s="16"/>
      <c r="E42" s="172">
        <f>SUM(F42,J42)</f>
        <v>0</v>
      </c>
      <c r="F42" s="172">
        <f>SUM(G42:I42)</f>
        <v>0</v>
      </c>
      <c r="G42" s="188">
        <v>0</v>
      </c>
      <c r="H42" s="187"/>
      <c r="I42" s="188"/>
      <c r="J42" s="188"/>
    </row>
    <row r="43" spans="1:10" s="170" customFormat="1" ht="19.5" customHeight="1" hidden="1">
      <c r="A43" s="19">
        <v>852</v>
      </c>
      <c r="B43" s="19">
        <v>85214</v>
      </c>
      <c r="C43" s="19">
        <v>2010</v>
      </c>
      <c r="D43" s="189">
        <v>0</v>
      </c>
      <c r="E43" s="189">
        <f aca="true" t="shared" si="7" ref="E43:J43">SUM(E44)</f>
        <v>0</v>
      </c>
      <c r="F43" s="189">
        <f t="shared" si="7"/>
        <v>0</v>
      </c>
      <c r="G43" s="189">
        <f t="shared" si="7"/>
        <v>0</v>
      </c>
      <c r="H43" s="189">
        <f t="shared" si="7"/>
        <v>0</v>
      </c>
      <c r="I43" s="189">
        <f t="shared" si="7"/>
        <v>0</v>
      </c>
      <c r="J43" s="189">
        <f t="shared" si="7"/>
        <v>0</v>
      </c>
    </row>
    <row r="44" spans="1:10" ht="19.5" customHeight="1" hidden="1">
      <c r="A44" s="16" t="s">
        <v>146</v>
      </c>
      <c r="B44" s="16"/>
      <c r="C44" s="16">
        <v>3110</v>
      </c>
      <c r="D44" s="16"/>
      <c r="E44" s="172">
        <f>SUM(F44,J44)</f>
        <v>0</v>
      </c>
      <c r="F44" s="172">
        <f>SUM(G44:I44)</f>
        <v>0</v>
      </c>
      <c r="G44" s="188"/>
      <c r="H44" s="188"/>
      <c r="I44" s="188">
        <v>0</v>
      </c>
      <c r="J44" s="188"/>
    </row>
    <row r="45" spans="1:10" s="170" customFormat="1" ht="19.5" customHeight="1">
      <c r="A45" s="669" t="s">
        <v>476</v>
      </c>
      <c r="B45" s="669"/>
      <c r="C45" s="669"/>
      <c r="D45" s="189">
        <f aca="true" t="shared" si="8" ref="D45:J45">SUM(D7,D22,D24,D41,D43)</f>
        <v>2175388</v>
      </c>
      <c r="E45" s="189">
        <f t="shared" si="8"/>
        <v>2175388</v>
      </c>
      <c r="F45" s="189">
        <f t="shared" si="8"/>
        <v>2175388</v>
      </c>
      <c r="G45" s="189">
        <f t="shared" si="8"/>
        <v>123416</v>
      </c>
      <c r="H45" s="189">
        <f t="shared" si="8"/>
        <v>0</v>
      </c>
      <c r="I45" s="189">
        <f t="shared" si="8"/>
        <v>2051972</v>
      </c>
      <c r="J45" s="189">
        <f t="shared" si="8"/>
        <v>0</v>
      </c>
    </row>
  </sheetData>
  <mergeCells count="11">
    <mergeCell ref="G4:I4"/>
    <mergeCell ref="J4:J5"/>
    <mergeCell ref="F3:J3"/>
    <mergeCell ref="A1:J1"/>
    <mergeCell ref="F4:F5"/>
    <mergeCell ref="A45:C4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Nr XXXIX/210/09
Rady Gminy w Skarżysku Kościelnym
z dnia 30 grudnia 2009 r.</oddHead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D17"/>
  <sheetViews>
    <sheetView workbookViewId="0" topLeftCell="A4">
      <selection activeCell="E19" sqref="E19"/>
    </sheetView>
  </sheetViews>
  <sheetFormatPr defaultColWidth="9.00390625" defaultRowHeight="12.75"/>
  <cols>
    <col min="1" max="1" width="9.125" style="1" customWidth="1"/>
    <col min="2" max="2" width="7.25390625" style="1" customWidth="1"/>
    <col min="3" max="3" width="9.75390625" style="1" customWidth="1"/>
    <col min="4" max="4" width="8.625" style="1" customWidth="1"/>
    <col min="5" max="5" width="5.875" style="1" customWidth="1"/>
    <col min="6" max="6" width="11.75390625" style="1" customWidth="1"/>
    <col min="7" max="7" width="14.375" style="1" customWidth="1"/>
    <col min="8" max="8" width="15.875" style="1" customWidth="1"/>
    <col min="9" max="9" width="11.00390625" style="0" customWidth="1"/>
    <col min="10" max="10" width="10.375" style="0" customWidth="1"/>
    <col min="11" max="11" width="13.625" style="0" customWidth="1"/>
    <col min="12" max="12" width="12.00390625" style="0" customWidth="1"/>
    <col min="13" max="13" width="14.625" style="0" customWidth="1"/>
    <col min="83" max="16384" width="9.125" style="1" customWidth="1"/>
  </cols>
  <sheetData>
    <row r="1" spans="2:13" ht="45" customHeight="1">
      <c r="B1" s="555" t="s">
        <v>271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</row>
    <row r="3" ht="12.75">
      <c r="M3" s="34" t="s">
        <v>438</v>
      </c>
    </row>
    <row r="4" spans="1:82" ht="20.25" customHeight="1">
      <c r="A4" s="673" t="s">
        <v>182</v>
      </c>
      <c r="B4" s="641" t="s">
        <v>404</v>
      </c>
      <c r="C4" s="670" t="s">
        <v>405</v>
      </c>
      <c r="D4" s="639" t="s">
        <v>186</v>
      </c>
      <c r="E4" s="670" t="s">
        <v>406</v>
      </c>
      <c r="F4" s="639" t="s">
        <v>468</v>
      </c>
      <c r="G4" s="639" t="s">
        <v>461</v>
      </c>
      <c r="H4" s="639"/>
      <c r="I4" s="639"/>
      <c r="J4" s="639"/>
      <c r="K4" s="639"/>
      <c r="L4" s="639"/>
      <c r="M4" s="639"/>
      <c r="CA4" s="1"/>
      <c r="CB4" s="1"/>
      <c r="CC4" s="1"/>
      <c r="CD4" s="1"/>
    </row>
    <row r="5" spans="1:82" ht="18" customHeight="1">
      <c r="A5" s="674"/>
      <c r="B5" s="641"/>
      <c r="C5" s="671"/>
      <c r="D5" s="641"/>
      <c r="E5" s="671"/>
      <c r="F5" s="639"/>
      <c r="G5" s="639" t="s">
        <v>466</v>
      </c>
      <c r="H5" s="639" t="s">
        <v>408</v>
      </c>
      <c r="I5" s="639"/>
      <c r="J5" s="639"/>
      <c r="K5" s="639"/>
      <c r="L5" s="639"/>
      <c r="M5" s="639" t="s">
        <v>467</v>
      </c>
      <c r="CA5" s="1"/>
      <c r="CB5" s="1"/>
      <c r="CC5" s="1"/>
      <c r="CD5" s="1"/>
    </row>
    <row r="6" spans="1:82" ht="69" customHeight="1">
      <c r="A6" s="674"/>
      <c r="B6" s="641"/>
      <c r="C6" s="672"/>
      <c r="D6" s="641"/>
      <c r="E6" s="672"/>
      <c r="F6" s="639"/>
      <c r="G6" s="639"/>
      <c r="H6" s="13" t="s">
        <v>185</v>
      </c>
      <c r="I6" s="13" t="s">
        <v>462</v>
      </c>
      <c r="J6" s="13" t="s">
        <v>184</v>
      </c>
      <c r="K6" s="13" t="s">
        <v>464</v>
      </c>
      <c r="L6" s="13" t="s">
        <v>176</v>
      </c>
      <c r="M6" s="639"/>
      <c r="CA6" s="1"/>
      <c r="CB6" s="1"/>
      <c r="CC6" s="1"/>
      <c r="CD6" s="1"/>
    </row>
    <row r="7" spans="1:82" ht="8.2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CA7" s="1"/>
      <c r="CB7" s="1"/>
      <c r="CC7" s="1"/>
      <c r="CD7" s="1"/>
    </row>
    <row r="8" spans="1:82" ht="51.75" customHeight="1">
      <c r="A8" s="678" t="s">
        <v>187</v>
      </c>
      <c r="B8" s="679"/>
      <c r="C8" s="680"/>
      <c r="D8" s="249"/>
      <c r="E8" s="249"/>
      <c r="F8" s="249"/>
      <c r="G8" s="249"/>
      <c r="H8" s="249"/>
      <c r="I8" s="249"/>
      <c r="J8" s="249"/>
      <c r="K8" s="249"/>
      <c r="L8" s="249"/>
      <c r="M8" s="249"/>
      <c r="CA8" s="1"/>
      <c r="CB8" s="1"/>
      <c r="CC8" s="1"/>
      <c r="CD8" s="1"/>
    </row>
    <row r="9" spans="1:78" s="183" customFormat="1" ht="12.75">
      <c r="A9" s="240"/>
      <c r="B9" s="181"/>
      <c r="C9" s="181"/>
      <c r="D9" s="181"/>
      <c r="E9" s="181"/>
      <c r="F9" s="184"/>
      <c r="G9" s="184"/>
      <c r="H9" s="184"/>
      <c r="I9" s="184"/>
      <c r="J9" s="184"/>
      <c r="K9" s="184"/>
      <c r="L9" s="184"/>
      <c r="M9" s="184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</row>
    <row r="10" spans="1:78" s="183" customFormat="1" ht="14.25" customHeight="1">
      <c r="A10" s="240"/>
      <c r="B10" s="181"/>
      <c r="C10" s="181"/>
      <c r="D10" s="240"/>
      <c r="E10" s="240"/>
      <c r="F10" s="305"/>
      <c r="G10" s="305"/>
      <c r="H10" s="305"/>
      <c r="I10" s="305"/>
      <c r="J10" s="305"/>
      <c r="K10" s="305"/>
      <c r="L10" s="305"/>
      <c r="M10" s="305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</row>
    <row r="11" spans="1:82" ht="56.25" customHeight="1">
      <c r="A11" s="678" t="s">
        <v>188</v>
      </c>
      <c r="B11" s="679"/>
      <c r="C11" s="680"/>
      <c r="D11" s="16"/>
      <c r="E11" s="16"/>
      <c r="F11" s="172"/>
      <c r="G11" s="172"/>
      <c r="H11" s="172"/>
      <c r="I11" s="172"/>
      <c r="J11" s="172"/>
      <c r="K11" s="172"/>
      <c r="L11" s="172"/>
      <c r="M11" s="172">
        <v>0</v>
      </c>
      <c r="CA11" s="1"/>
      <c r="CB11" s="1"/>
      <c r="CC11" s="1"/>
      <c r="CD11" s="1"/>
    </row>
    <row r="12" spans="1:82" ht="12.75" customHeight="1">
      <c r="A12" s="16"/>
      <c r="B12" s="18"/>
      <c r="C12" s="18"/>
      <c r="D12" s="16"/>
      <c r="E12" s="16"/>
      <c r="F12" s="184"/>
      <c r="G12" s="184"/>
      <c r="H12" s="172"/>
      <c r="I12" s="172"/>
      <c r="J12" s="172"/>
      <c r="K12" s="172"/>
      <c r="L12" s="172"/>
      <c r="M12" s="172"/>
      <c r="CA12" s="1"/>
      <c r="CB12" s="1"/>
      <c r="CC12" s="1"/>
      <c r="CD12" s="1"/>
    </row>
    <row r="13" spans="1:82" ht="16.5" customHeight="1">
      <c r="A13" s="16"/>
      <c r="B13" s="18"/>
      <c r="C13" s="18"/>
      <c r="D13" s="16"/>
      <c r="E13" s="16"/>
      <c r="F13" s="184"/>
      <c r="G13" s="184"/>
      <c r="H13" s="172"/>
      <c r="I13" s="172"/>
      <c r="J13" s="172"/>
      <c r="K13" s="172"/>
      <c r="L13" s="172"/>
      <c r="M13" s="172"/>
      <c r="CA13" s="1"/>
      <c r="CB13" s="1"/>
      <c r="CC13" s="1"/>
      <c r="CD13" s="1"/>
    </row>
    <row r="14" spans="1:82" ht="63" customHeight="1">
      <c r="A14" s="678" t="s">
        <v>352</v>
      </c>
      <c r="B14" s="679"/>
      <c r="C14" s="680"/>
      <c r="D14" s="16"/>
      <c r="E14" s="16"/>
      <c r="F14" s="172"/>
      <c r="G14" s="172"/>
      <c r="H14" s="172"/>
      <c r="I14" s="172"/>
      <c r="J14" s="172"/>
      <c r="K14" s="172"/>
      <c r="L14" s="172"/>
      <c r="M14" s="172"/>
      <c r="CA14" s="1"/>
      <c r="CB14" s="1"/>
      <c r="CC14" s="1"/>
      <c r="CD14" s="1"/>
    </row>
    <row r="15" spans="1:78" s="183" customFormat="1" ht="18" customHeight="1">
      <c r="A15" s="240"/>
      <c r="B15" s="240">
        <v>600</v>
      </c>
      <c r="C15" s="240">
        <v>60014</v>
      </c>
      <c r="D15" s="240"/>
      <c r="E15" s="240"/>
      <c r="F15" s="305">
        <f>SUM(G15,M15)</f>
        <v>850000</v>
      </c>
      <c r="G15" s="305"/>
      <c r="H15" s="305"/>
      <c r="I15" s="305"/>
      <c r="J15" s="305"/>
      <c r="K15" s="305"/>
      <c r="L15" s="305"/>
      <c r="M15" s="305">
        <v>850000</v>
      </c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</row>
    <row r="16" spans="1:82" ht="19.5" customHeight="1">
      <c r="A16" s="16"/>
      <c r="B16" s="306">
        <v>600</v>
      </c>
      <c r="C16" s="16">
        <v>60014</v>
      </c>
      <c r="D16" s="16"/>
      <c r="E16" s="16"/>
      <c r="F16" s="172">
        <v>100000</v>
      </c>
      <c r="G16" s="172"/>
      <c r="H16" s="172"/>
      <c r="I16" s="172"/>
      <c r="J16" s="172"/>
      <c r="K16" s="172"/>
      <c r="L16" s="172"/>
      <c r="M16" s="172">
        <v>100000</v>
      </c>
      <c r="CA16" s="1"/>
      <c r="CB16" s="1"/>
      <c r="CC16" s="1"/>
      <c r="CD16" s="1"/>
    </row>
    <row r="17" spans="1:78" s="204" customFormat="1" ht="24.75" customHeight="1">
      <c r="A17" s="675" t="s">
        <v>476</v>
      </c>
      <c r="B17" s="676"/>
      <c r="C17" s="677"/>
      <c r="D17" s="248"/>
      <c r="E17" s="248"/>
      <c r="F17" s="189">
        <f aca="true" t="shared" si="0" ref="F17:M17">SUM(F9:F16)</f>
        <v>950000</v>
      </c>
      <c r="G17" s="189">
        <f t="shared" si="0"/>
        <v>0</v>
      </c>
      <c r="H17" s="189">
        <f t="shared" si="0"/>
        <v>0</v>
      </c>
      <c r="I17" s="189">
        <f t="shared" si="0"/>
        <v>0</v>
      </c>
      <c r="J17" s="189">
        <f t="shared" si="0"/>
        <v>0</v>
      </c>
      <c r="K17" s="189">
        <f t="shared" si="0"/>
        <v>0</v>
      </c>
      <c r="L17" s="189">
        <f t="shared" si="0"/>
        <v>0</v>
      </c>
      <c r="M17" s="189">
        <f t="shared" si="0"/>
        <v>950000</v>
      </c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</row>
  </sheetData>
  <mergeCells count="15">
    <mergeCell ref="M5:M6"/>
    <mergeCell ref="B1:M1"/>
    <mergeCell ref="B4:B6"/>
    <mergeCell ref="C4:C6"/>
    <mergeCell ref="D4:D6"/>
    <mergeCell ref="E4:E6"/>
    <mergeCell ref="F4:F6"/>
    <mergeCell ref="G4:M4"/>
    <mergeCell ref="G5:G6"/>
    <mergeCell ref="H5:L5"/>
    <mergeCell ref="A4:A6"/>
    <mergeCell ref="A17:C17"/>
    <mergeCell ref="A8:C8"/>
    <mergeCell ref="A11:C11"/>
    <mergeCell ref="A14:C14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&amp;RZałącznik Nr &amp;A
do uchwały Nr XXXIX/210/09
Rady Gminy w Skarżysku Kościelnym
z dnia 30 grudnia 2009 r.</oddHead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9" sqref="D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640" t="s">
        <v>272</v>
      </c>
      <c r="B1" s="640"/>
      <c r="C1" s="640"/>
      <c r="D1" s="640"/>
      <c r="E1" s="640"/>
    </row>
    <row r="2" spans="4:5" ht="19.5" customHeight="1">
      <c r="D2" s="5"/>
      <c r="E2" s="5"/>
    </row>
    <row r="3" ht="19.5" customHeight="1">
      <c r="E3" s="10" t="s">
        <v>438</v>
      </c>
    </row>
    <row r="4" spans="1:5" ht="19.5" customHeight="1">
      <c r="A4" s="12" t="s">
        <v>452</v>
      </c>
      <c r="B4" s="12" t="s">
        <v>404</v>
      </c>
      <c r="C4" s="12" t="s">
        <v>405</v>
      </c>
      <c r="D4" s="12" t="s">
        <v>441</v>
      </c>
      <c r="E4" s="12" t="s">
        <v>440</v>
      </c>
    </row>
    <row r="5" spans="1:5" ht="7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</row>
    <row r="6" spans="1:5" ht="77.25" customHeight="1">
      <c r="A6" s="21" t="s">
        <v>412</v>
      </c>
      <c r="B6" s="22">
        <v>851</v>
      </c>
      <c r="C6" s="22">
        <v>85121</v>
      </c>
      <c r="D6" s="206" t="s">
        <v>371</v>
      </c>
      <c r="E6" s="173">
        <v>5000</v>
      </c>
    </row>
    <row r="7" spans="1:5" ht="55.5" customHeight="1">
      <c r="A7" s="21" t="s">
        <v>413</v>
      </c>
      <c r="B7" s="22">
        <v>851</v>
      </c>
      <c r="C7" s="22">
        <v>85121</v>
      </c>
      <c r="D7" s="206" t="s">
        <v>355</v>
      </c>
      <c r="E7" s="173">
        <v>5000</v>
      </c>
    </row>
    <row r="8" spans="1:5" ht="60" customHeight="1">
      <c r="A8" s="21" t="s">
        <v>414</v>
      </c>
      <c r="B8" s="22">
        <v>754</v>
      </c>
      <c r="C8" s="22">
        <v>75412</v>
      </c>
      <c r="D8" s="206" t="s">
        <v>249</v>
      </c>
      <c r="E8" s="173">
        <v>90000</v>
      </c>
    </row>
    <row r="9" spans="1:5" ht="41.25" customHeight="1">
      <c r="A9" s="21" t="s">
        <v>403</v>
      </c>
      <c r="B9" s="22">
        <v>921</v>
      </c>
      <c r="C9" s="22">
        <v>92116</v>
      </c>
      <c r="D9" s="206" t="s">
        <v>522</v>
      </c>
      <c r="E9" s="173">
        <v>60000</v>
      </c>
    </row>
    <row r="10" spans="1:5" ht="30" customHeight="1" hidden="1">
      <c r="A10" s="22"/>
      <c r="B10" s="22"/>
      <c r="C10" s="22"/>
      <c r="D10" s="206"/>
      <c r="E10" s="173"/>
    </row>
    <row r="11" spans="1:5" ht="30" customHeight="1" hidden="1">
      <c r="A11" s="22"/>
      <c r="B11" s="22"/>
      <c r="C11" s="22"/>
      <c r="D11" s="206"/>
      <c r="E11" s="173"/>
    </row>
    <row r="12" spans="1:5" ht="30" customHeight="1" hidden="1">
      <c r="A12" s="22"/>
      <c r="B12" s="22"/>
      <c r="C12" s="22"/>
      <c r="D12" s="206"/>
      <c r="E12" s="173"/>
    </row>
    <row r="13" spans="1:5" s="204" customFormat="1" ht="30" customHeight="1">
      <c r="A13" s="571" t="s">
        <v>476</v>
      </c>
      <c r="B13" s="681"/>
      <c r="C13" s="681"/>
      <c r="D13" s="554"/>
      <c r="E13" s="189">
        <f>SUM(E6:E12)</f>
        <v>160000</v>
      </c>
    </row>
  </sheetData>
  <mergeCells count="2">
    <mergeCell ref="A1:E1"/>
    <mergeCell ref="A13:D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Nr XXXIX/210/09
Rady Gminy w Skarżysku Kościelnym
z dnia 30 grudnia 2009 r.</oddHeader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5">
      <selection activeCell="D2" sqref="D2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1.00390625" style="0" customWidth="1"/>
    <col min="4" max="4" width="40.875" style="0" customWidth="1"/>
    <col min="5" max="5" width="22.375" style="0" customWidth="1"/>
    <col min="6" max="6" width="14.25390625" style="0" customWidth="1"/>
  </cols>
  <sheetData>
    <row r="1" spans="1:6" ht="48.75" customHeight="1">
      <c r="A1" s="555" t="s">
        <v>273</v>
      </c>
      <c r="B1" s="555"/>
      <c r="C1" s="555"/>
      <c r="D1" s="555"/>
      <c r="E1" s="555"/>
      <c r="F1" s="555"/>
    </row>
    <row r="2" spans="4:6" ht="19.5" customHeight="1">
      <c r="D2" s="5"/>
      <c r="E2" s="5"/>
      <c r="F2" s="5"/>
    </row>
    <row r="3" spans="4:6" ht="19.5" customHeight="1">
      <c r="D3" s="1"/>
      <c r="E3" s="1"/>
      <c r="F3" s="8" t="s">
        <v>438</v>
      </c>
    </row>
    <row r="4" spans="1:6" ht="27" customHeight="1">
      <c r="A4" s="12" t="s">
        <v>452</v>
      </c>
      <c r="B4" s="12" t="s">
        <v>404</v>
      </c>
      <c r="C4" s="12" t="s">
        <v>405</v>
      </c>
      <c r="D4" s="12" t="s">
        <v>439</v>
      </c>
      <c r="E4" s="13" t="s">
        <v>189</v>
      </c>
      <c r="F4" s="12" t="s">
        <v>440</v>
      </c>
    </row>
    <row r="5" spans="1:6" s="38" customFormat="1" ht="12.7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</row>
    <row r="6" spans="1:6" s="1" customFormat="1" ht="90" customHeight="1">
      <c r="A6" s="240" t="s">
        <v>412</v>
      </c>
      <c r="B6" s="22">
        <v>600</v>
      </c>
      <c r="C6" s="22">
        <v>60014</v>
      </c>
      <c r="D6" s="206" t="s">
        <v>523</v>
      </c>
      <c r="E6" s="206" t="s">
        <v>191</v>
      </c>
      <c r="F6" s="173">
        <v>850000</v>
      </c>
    </row>
    <row r="7" spans="1:6" s="1" customFormat="1" ht="79.5" customHeight="1">
      <c r="A7" s="240" t="s">
        <v>413</v>
      </c>
      <c r="B7" s="22">
        <v>801</v>
      </c>
      <c r="C7" s="22">
        <v>80113</v>
      </c>
      <c r="D7" s="206" t="s">
        <v>302</v>
      </c>
      <c r="E7" s="206" t="s">
        <v>191</v>
      </c>
      <c r="F7" s="173">
        <v>15800</v>
      </c>
    </row>
    <row r="8" spans="1:6" s="1" customFormat="1" ht="61.5" customHeight="1">
      <c r="A8" s="240" t="s">
        <v>414</v>
      </c>
      <c r="B8" s="22">
        <v>921</v>
      </c>
      <c r="C8" s="22">
        <v>92105</v>
      </c>
      <c r="D8" s="206" t="s">
        <v>353</v>
      </c>
      <c r="E8" s="206" t="s">
        <v>190</v>
      </c>
      <c r="F8" s="173">
        <v>50000</v>
      </c>
    </row>
    <row r="9" spans="1:6" s="1" customFormat="1" ht="81" customHeight="1">
      <c r="A9" s="240" t="s">
        <v>403</v>
      </c>
      <c r="B9" s="22">
        <v>926</v>
      </c>
      <c r="C9" s="22">
        <v>92605</v>
      </c>
      <c r="D9" s="206" t="s">
        <v>354</v>
      </c>
      <c r="E9" s="206" t="s">
        <v>190</v>
      </c>
      <c r="F9" s="173">
        <v>20000</v>
      </c>
    </row>
    <row r="10" spans="1:6" ht="30" customHeight="1" hidden="1">
      <c r="A10" s="207"/>
      <c r="B10" s="207"/>
      <c r="C10" s="207"/>
      <c r="D10" s="207"/>
      <c r="E10" s="207"/>
      <c r="F10" s="208"/>
    </row>
    <row r="11" spans="1:6" s="170" customFormat="1" ht="26.25" customHeight="1">
      <c r="A11" s="571" t="s">
        <v>476</v>
      </c>
      <c r="B11" s="681"/>
      <c r="C11" s="681"/>
      <c r="D11" s="554"/>
      <c r="E11" s="250"/>
      <c r="F11" s="205">
        <f>SUM(F6:F10)</f>
        <v>935800</v>
      </c>
    </row>
  </sheetData>
  <mergeCells count="2">
    <mergeCell ref="A1:F1"/>
    <mergeCell ref="A11:D11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Nr XXXIX/210/09
Rady Gminy w Skarżysku Kościelnym
z dnia 30 grudnia 2009 r.</oddHeader>
    <oddFooter>&amp;CStrona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D1">
      <selection activeCell="F11" sqref="F11"/>
    </sheetView>
  </sheetViews>
  <sheetFormatPr defaultColWidth="9.00390625" defaultRowHeight="12.75"/>
  <cols>
    <col min="1" max="3" width="5.25390625" style="1" hidden="1" customWidth="1"/>
    <col min="4" max="4" width="5.25390625" style="1" customWidth="1"/>
    <col min="5" max="5" width="9.875" style="1" customWidth="1"/>
    <col min="6" max="6" width="58.00390625" style="1" customWidth="1"/>
    <col min="7" max="7" width="17.75390625" style="1" customWidth="1"/>
    <col min="8" max="16384" width="9.125" style="1" customWidth="1"/>
  </cols>
  <sheetData>
    <row r="1" spans="1:14" ht="19.5" customHeight="1">
      <c r="A1" s="682" t="s">
        <v>274</v>
      </c>
      <c r="B1" s="682"/>
      <c r="C1" s="682"/>
      <c r="D1" s="682"/>
      <c r="E1" s="682"/>
      <c r="F1" s="682"/>
      <c r="G1" s="682"/>
      <c r="H1" s="5"/>
      <c r="I1" s="5"/>
      <c r="J1" s="5"/>
      <c r="K1" s="5"/>
      <c r="L1" s="5"/>
      <c r="M1" s="5"/>
      <c r="N1" s="5"/>
    </row>
    <row r="3" ht="12.75">
      <c r="G3" s="8" t="s">
        <v>438</v>
      </c>
    </row>
    <row r="4" spans="1:14" ht="19.5" customHeight="1">
      <c r="A4" s="12" t="s">
        <v>452</v>
      </c>
      <c r="B4" s="12"/>
      <c r="C4" s="12"/>
      <c r="D4" s="12" t="s">
        <v>404</v>
      </c>
      <c r="E4" s="12" t="s">
        <v>405</v>
      </c>
      <c r="F4" s="12" t="s">
        <v>402</v>
      </c>
      <c r="G4" s="12" t="s">
        <v>275</v>
      </c>
      <c r="H4" s="6"/>
      <c r="I4" s="6"/>
      <c r="J4" s="6"/>
      <c r="K4" s="6"/>
      <c r="L4" s="6"/>
      <c r="M4" s="7"/>
      <c r="N4" s="7"/>
    </row>
    <row r="5" spans="1:14" ht="19.5" customHeight="1">
      <c r="A5" s="20" t="s">
        <v>411</v>
      </c>
      <c r="B5" s="251"/>
      <c r="C5" s="251"/>
      <c r="D5" s="251">
        <v>900</v>
      </c>
      <c r="E5" s="251">
        <v>90011</v>
      </c>
      <c r="F5" s="251" t="s">
        <v>192</v>
      </c>
      <c r="G5" s="251"/>
      <c r="H5" s="6"/>
      <c r="I5" s="6"/>
      <c r="J5" s="6"/>
      <c r="K5" s="6"/>
      <c r="L5" s="6"/>
      <c r="M5" s="7"/>
      <c r="N5" s="7"/>
    </row>
    <row r="6" spans="1:14" ht="19.5" customHeight="1">
      <c r="A6" s="20"/>
      <c r="B6" s="20"/>
      <c r="C6" s="20"/>
      <c r="D6" s="20"/>
      <c r="E6" s="20"/>
      <c r="F6" s="31" t="s">
        <v>455</v>
      </c>
      <c r="G6" s="541">
        <v>1427.77</v>
      </c>
      <c r="H6" s="6"/>
      <c r="I6" s="6"/>
      <c r="J6" s="6"/>
      <c r="K6" s="6"/>
      <c r="L6" s="6"/>
      <c r="M6" s="7"/>
      <c r="N6" s="7"/>
    </row>
    <row r="7" spans="1:14" ht="19.5" customHeight="1">
      <c r="A7" s="20"/>
      <c r="B7" s="20"/>
      <c r="C7" s="20"/>
      <c r="D7" s="20"/>
      <c r="E7" s="20"/>
      <c r="F7" s="31" t="s">
        <v>410</v>
      </c>
      <c r="G7" s="541">
        <v>2200</v>
      </c>
      <c r="H7" s="6"/>
      <c r="I7" s="6"/>
      <c r="J7" s="6"/>
      <c r="K7" s="6"/>
      <c r="L7" s="6"/>
      <c r="M7" s="7"/>
      <c r="N7" s="7"/>
    </row>
    <row r="8" spans="1:14" ht="19.5" customHeight="1">
      <c r="A8" s="20"/>
      <c r="B8" s="20"/>
      <c r="C8" s="20"/>
      <c r="D8" s="20"/>
      <c r="E8" s="20"/>
      <c r="F8" s="31" t="s">
        <v>409</v>
      </c>
      <c r="G8" s="541">
        <v>3000</v>
      </c>
      <c r="H8" s="6"/>
      <c r="I8" s="6"/>
      <c r="J8" s="6"/>
      <c r="K8" s="6"/>
      <c r="L8" s="6"/>
      <c r="M8" s="7"/>
      <c r="N8" s="7"/>
    </row>
    <row r="9" spans="1:14" ht="19.5" customHeight="1">
      <c r="A9" s="20"/>
      <c r="B9" s="20"/>
      <c r="C9" s="20"/>
      <c r="D9" s="20"/>
      <c r="E9" s="20"/>
      <c r="F9" s="31" t="s">
        <v>456</v>
      </c>
      <c r="G9" s="541">
        <v>627.77</v>
      </c>
      <c r="H9" s="6"/>
      <c r="I9" s="6"/>
      <c r="J9" s="6"/>
      <c r="K9" s="6"/>
      <c r="L9" s="6"/>
      <c r="M9" s="7"/>
      <c r="N9" s="7"/>
    </row>
    <row r="10" spans="1:14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</row>
    <row r="11" spans="1:14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</row>
    <row r="12" spans="1:14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7"/>
    </row>
    <row r="13" spans="1:14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7"/>
    </row>
    <row r="14" spans="1:14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7"/>
    </row>
    <row r="15" spans="1:14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7"/>
    </row>
    <row r="16" spans="1:14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</sheetData>
  <mergeCells count="1">
    <mergeCell ref="A1:G1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do uchwały Nr XXXIX/210/09
Rady Gminy w Skarżysku Kościelnym
z dnia 30 grudnia 2009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G12" sqref="G12"/>
    </sheetView>
  </sheetViews>
  <sheetFormatPr defaultColWidth="9.00390625" defaultRowHeight="12.75"/>
  <cols>
    <col min="1" max="1" width="5.625" style="192" customWidth="1"/>
    <col min="2" max="2" width="4.875" style="192" bestFit="1" customWidth="1"/>
    <col min="3" max="3" width="6.25390625" style="192" bestFit="1" customWidth="1"/>
    <col min="4" max="4" width="19.375" style="192" customWidth="1"/>
    <col min="5" max="5" width="10.625" style="192" customWidth="1"/>
    <col min="6" max="6" width="11.25390625" style="198" customWidth="1"/>
    <col min="7" max="7" width="11.25390625" style="192" customWidth="1"/>
    <col min="8" max="8" width="8.75390625" style="192" customWidth="1"/>
    <col min="9" max="9" width="9.00390625" style="192" customWidth="1"/>
    <col min="10" max="10" width="2.875" style="192" customWidth="1"/>
    <col min="11" max="11" width="11.00390625" style="192" customWidth="1"/>
    <col min="12" max="12" width="12.875" style="192" customWidth="1"/>
    <col min="13" max="13" width="8.875" style="192" customWidth="1"/>
    <col min="14" max="14" width="8.75390625" style="192" bestFit="1" customWidth="1"/>
    <col min="15" max="15" width="10.25390625" style="192" customWidth="1"/>
    <col min="16" max="16" width="16.75390625" style="192" customWidth="1"/>
    <col min="17" max="16384" width="9.125" style="192" customWidth="1"/>
  </cols>
  <sheetData>
    <row r="1" spans="1:16" ht="11.25">
      <c r="A1" s="596" t="s">
        <v>317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</row>
    <row r="2" spans="1:16" ht="10.5" customHeight="1">
      <c r="A2" s="191"/>
      <c r="B2" s="191"/>
      <c r="C2" s="191"/>
      <c r="D2" s="191"/>
      <c r="E2" s="191"/>
      <c r="F2" s="196"/>
      <c r="G2" s="191"/>
      <c r="H2" s="191"/>
      <c r="I2" s="191"/>
      <c r="J2" s="191"/>
      <c r="K2" s="191"/>
      <c r="L2" s="191"/>
      <c r="M2" s="191"/>
      <c r="N2" s="191"/>
      <c r="O2" s="191"/>
      <c r="P2" s="8" t="s">
        <v>438</v>
      </c>
    </row>
    <row r="3" spans="1:16" s="193" customFormat="1" ht="19.5" customHeight="1">
      <c r="A3" s="597" t="s">
        <v>452</v>
      </c>
      <c r="B3" s="597" t="s">
        <v>404</v>
      </c>
      <c r="C3" s="597" t="s">
        <v>437</v>
      </c>
      <c r="D3" s="588" t="s">
        <v>472</v>
      </c>
      <c r="E3" s="588" t="s">
        <v>453</v>
      </c>
      <c r="F3" s="589" t="s">
        <v>254</v>
      </c>
      <c r="G3" s="592" t="s">
        <v>460</v>
      </c>
      <c r="H3" s="592"/>
      <c r="I3" s="592"/>
      <c r="J3" s="592"/>
      <c r="K3" s="592"/>
      <c r="L3" s="592"/>
      <c r="M3" s="592"/>
      <c r="N3" s="592"/>
      <c r="O3" s="593"/>
      <c r="P3" s="588" t="s">
        <v>458</v>
      </c>
    </row>
    <row r="4" spans="1:16" s="193" customFormat="1" ht="14.25" customHeight="1">
      <c r="A4" s="597"/>
      <c r="B4" s="597"/>
      <c r="C4" s="597"/>
      <c r="D4" s="588"/>
      <c r="E4" s="588"/>
      <c r="F4" s="590"/>
      <c r="G4" s="593" t="s">
        <v>255</v>
      </c>
      <c r="H4" s="588" t="s">
        <v>416</v>
      </c>
      <c r="I4" s="588"/>
      <c r="J4" s="588"/>
      <c r="K4" s="588"/>
      <c r="L4" s="588"/>
      <c r="M4" s="588" t="s">
        <v>167</v>
      </c>
      <c r="N4" s="588" t="s">
        <v>230</v>
      </c>
      <c r="O4" s="561" t="s">
        <v>256</v>
      </c>
      <c r="P4" s="588"/>
    </row>
    <row r="5" spans="1:16" s="193" customFormat="1" ht="29.25" customHeight="1">
      <c r="A5" s="597"/>
      <c r="B5" s="597"/>
      <c r="C5" s="597"/>
      <c r="D5" s="588"/>
      <c r="E5" s="588"/>
      <c r="F5" s="590"/>
      <c r="G5" s="593"/>
      <c r="H5" s="588" t="s">
        <v>477</v>
      </c>
      <c r="I5" s="588" t="s">
        <v>470</v>
      </c>
      <c r="J5" s="581" t="s">
        <v>478</v>
      </c>
      <c r="K5" s="582"/>
      <c r="L5" s="588" t="s">
        <v>471</v>
      </c>
      <c r="M5" s="588"/>
      <c r="N5" s="588"/>
      <c r="O5" s="562"/>
      <c r="P5" s="588"/>
    </row>
    <row r="6" spans="1:16" s="193" customFormat="1" ht="19.5" customHeight="1">
      <c r="A6" s="597"/>
      <c r="B6" s="597"/>
      <c r="C6" s="597"/>
      <c r="D6" s="588"/>
      <c r="E6" s="588"/>
      <c r="F6" s="590"/>
      <c r="G6" s="593"/>
      <c r="H6" s="588"/>
      <c r="I6" s="588"/>
      <c r="J6" s="583"/>
      <c r="K6" s="584"/>
      <c r="L6" s="588"/>
      <c r="M6" s="588"/>
      <c r="N6" s="588"/>
      <c r="O6" s="562"/>
      <c r="P6" s="588"/>
    </row>
    <row r="7" spans="1:16" s="193" customFormat="1" ht="3" customHeight="1">
      <c r="A7" s="597"/>
      <c r="B7" s="597"/>
      <c r="C7" s="597"/>
      <c r="D7" s="588"/>
      <c r="E7" s="588"/>
      <c r="F7" s="591"/>
      <c r="G7" s="593"/>
      <c r="H7" s="588"/>
      <c r="I7" s="588"/>
      <c r="J7" s="585"/>
      <c r="K7" s="586"/>
      <c r="L7" s="588"/>
      <c r="M7" s="588"/>
      <c r="N7" s="588"/>
      <c r="O7" s="563"/>
      <c r="P7" s="588"/>
    </row>
    <row r="8" spans="1:16" ht="9" customHeight="1">
      <c r="A8" s="194">
        <v>1</v>
      </c>
      <c r="B8" s="194">
        <v>2</v>
      </c>
      <c r="C8" s="194">
        <v>3</v>
      </c>
      <c r="D8" s="194">
        <v>4</v>
      </c>
      <c r="E8" s="194">
        <v>5</v>
      </c>
      <c r="F8" s="197">
        <v>6</v>
      </c>
      <c r="G8" s="194">
        <v>7</v>
      </c>
      <c r="H8" s="194">
        <v>8</v>
      </c>
      <c r="I8" s="194">
        <v>9</v>
      </c>
      <c r="J8" s="594">
        <v>10</v>
      </c>
      <c r="K8" s="595"/>
      <c r="L8" s="194">
        <v>11</v>
      </c>
      <c r="M8" s="194">
        <v>12</v>
      </c>
      <c r="N8" s="194">
        <v>13</v>
      </c>
      <c r="O8" s="194">
        <v>14</v>
      </c>
      <c r="P8" s="194">
        <v>15</v>
      </c>
    </row>
    <row r="9" spans="1:16" ht="105.75" customHeight="1">
      <c r="A9" s="199" t="s">
        <v>412</v>
      </c>
      <c r="B9" s="315">
        <v>10</v>
      </c>
      <c r="C9" s="316">
        <v>1010</v>
      </c>
      <c r="D9" s="573" t="s">
        <v>303</v>
      </c>
      <c r="E9" s="201">
        <v>7220000</v>
      </c>
      <c r="F9" s="201">
        <v>50000</v>
      </c>
      <c r="G9" s="201">
        <v>2900000</v>
      </c>
      <c r="H9" s="201">
        <v>0</v>
      </c>
      <c r="I9" s="201">
        <v>1291656</v>
      </c>
      <c r="J9" s="202" t="s">
        <v>459</v>
      </c>
      <c r="K9" s="255"/>
      <c r="L9" s="201">
        <v>1608344</v>
      </c>
      <c r="M9" s="201">
        <v>2700000</v>
      </c>
      <c r="N9" s="201">
        <v>1570000</v>
      </c>
      <c r="O9" s="201">
        <v>0</v>
      </c>
      <c r="P9" s="200" t="s">
        <v>131</v>
      </c>
    </row>
    <row r="10" spans="1:16" s="529" customFormat="1" ht="157.5" customHeight="1">
      <c r="A10" s="199" t="s">
        <v>413</v>
      </c>
      <c r="B10" s="315">
        <v>10</v>
      </c>
      <c r="C10" s="316">
        <v>1010</v>
      </c>
      <c r="D10" s="317" t="s">
        <v>531</v>
      </c>
      <c r="E10" s="201">
        <v>150000</v>
      </c>
      <c r="F10" s="201">
        <v>0</v>
      </c>
      <c r="G10" s="201">
        <v>30000</v>
      </c>
      <c r="H10" s="201">
        <v>30000</v>
      </c>
      <c r="I10" s="201">
        <v>0</v>
      </c>
      <c r="J10" s="202" t="s">
        <v>459</v>
      </c>
      <c r="K10" s="255"/>
      <c r="L10" s="201">
        <v>0</v>
      </c>
      <c r="M10" s="201">
        <v>120000</v>
      </c>
      <c r="N10" s="201">
        <v>0</v>
      </c>
      <c r="O10" s="201">
        <v>0</v>
      </c>
      <c r="P10" s="200" t="s">
        <v>131</v>
      </c>
    </row>
    <row r="11" spans="1:16" ht="58.5" customHeight="1">
      <c r="A11" s="199" t="s">
        <v>414</v>
      </c>
      <c r="B11" s="200">
        <v>600</v>
      </c>
      <c r="C11" s="200">
        <v>60016</v>
      </c>
      <c r="D11" s="195" t="s">
        <v>304</v>
      </c>
      <c r="E11" s="201">
        <v>598000</v>
      </c>
      <c r="F11" s="201">
        <v>240000</v>
      </c>
      <c r="G11" s="201">
        <v>358000</v>
      </c>
      <c r="H11" s="201">
        <v>0</v>
      </c>
      <c r="I11" s="201">
        <v>146421</v>
      </c>
      <c r="J11" s="202" t="s">
        <v>459</v>
      </c>
      <c r="K11" s="255"/>
      <c r="L11" s="201">
        <v>211579</v>
      </c>
      <c r="M11" s="201">
        <v>0</v>
      </c>
      <c r="N11" s="201"/>
      <c r="O11" s="201"/>
      <c r="P11" s="200" t="s">
        <v>131</v>
      </c>
    </row>
    <row r="12" spans="1:16" ht="42" customHeight="1">
      <c r="A12" s="199" t="s">
        <v>403</v>
      </c>
      <c r="B12" s="200">
        <v>600</v>
      </c>
      <c r="C12" s="200">
        <v>60016</v>
      </c>
      <c r="D12" s="195" t="s">
        <v>199</v>
      </c>
      <c r="E12" s="201">
        <v>775000</v>
      </c>
      <c r="F12" s="201">
        <v>350421</v>
      </c>
      <c r="G12" s="201">
        <v>424579</v>
      </c>
      <c r="H12" s="201">
        <v>0</v>
      </c>
      <c r="I12" s="201">
        <v>200295</v>
      </c>
      <c r="J12" s="202" t="s">
        <v>459</v>
      </c>
      <c r="K12" s="255"/>
      <c r="L12" s="201">
        <v>224284</v>
      </c>
      <c r="M12" s="201">
        <v>0</v>
      </c>
      <c r="N12" s="201"/>
      <c r="O12" s="201"/>
      <c r="P12" s="200" t="s">
        <v>131</v>
      </c>
    </row>
    <row r="13" spans="1:16" ht="59.25" customHeight="1">
      <c r="A13" s="199" t="s">
        <v>417</v>
      </c>
      <c r="B13" s="200">
        <v>600</v>
      </c>
      <c r="C13" s="200">
        <v>60016</v>
      </c>
      <c r="D13" s="572" t="s">
        <v>343</v>
      </c>
      <c r="E13" s="201">
        <v>760000</v>
      </c>
      <c r="F13" s="201">
        <v>10000</v>
      </c>
      <c r="G13" s="201">
        <v>0</v>
      </c>
      <c r="H13" s="201"/>
      <c r="I13" s="201"/>
      <c r="J13" s="202" t="s">
        <v>459</v>
      </c>
      <c r="K13" s="255"/>
      <c r="L13" s="201"/>
      <c r="M13" s="201">
        <v>750000</v>
      </c>
      <c r="N13" s="201"/>
      <c r="O13" s="201"/>
      <c r="P13" s="200" t="s">
        <v>131</v>
      </c>
    </row>
    <row r="14" spans="1:16" ht="46.5" customHeight="1">
      <c r="A14" s="199" t="s">
        <v>420</v>
      </c>
      <c r="B14" s="200">
        <v>600</v>
      </c>
      <c r="C14" s="200">
        <v>60016</v>
      </c>
      <c r="D14" s="195" t="s">
        <v>305</v>
      </c>
      <c r="E14" s="201">
        <v>650000</v>
      </c>
      <c r="F14" s="201">
        <v>50000</v>
      </c>
      <c r="G14" s="201">
        <v>50000</v>
      </c>
      <c r="H14" s="201">
        <v>50000</v>
      </c>
      <c r="I14" s="201">
        <v>0</v>
      </c>
      <c r="J14" s="202" t="s">
        <v>459</v>
      </c>
      <c r="K14" s="255"/>
      <c r="L14" s="201"/>
      <c r="M14" s="201">
        <v>50000</v>
      </c>
      <c r="N14" s="201">
        <v>500000</v>
      </c>
      <c r="O14" s="201">
        <v>0</v>
      </c>
      <c r="P14" s="200" t="s">
        <v>131</v>
      </c>
    </row>
    <row r="15" spans="1:16" ht="46.5" customHeight="1">
      <c r="A15" s="199" t="s">
        <v>422</v>
      </c>
      <c r="B15" s="200">
        <v>750</v>
      </c>
      <c r="C15" s="200">
        <v>75023</v>
      </c>
      <c r="D15" s="195" t="s">
        <v>529</v>
      </c>
      <c r="E15" s="201">
        <v>36000</v>
      </c>
      <c r="F15" s="201">
        <v>6000</v>
      </c>
      <c r="G15" s="201">
        <v>10000</v>
      </c>
      <c r="H15" s="201">
        <v>10000</v>
      </c>
      <c r="I15" s="201"/>
      <c r="J15" s="202" t="s">
        <v>459</v>
      </c>
      <c r="K15" s="255"/>
      <c r="L15" s="201"/>
      <c r="M15" s="201">
        <v>6555</v>
      </c>
      <c r="N15" s="201">
        <v>13445</v>
      </c>
      <c r="O15" s="201"/>
      <c r="P15" s="200" t="s">
        <v>131</v>
      </c>
    </row>
    <row r="16" spans="1:16" ht="54" customHeight="1">
      <c r="A16" s="199" t="s">
        <v>428</v>
      </c>
      <c r="B16" s="200">
        <v>801</v>
      </c>
      <c r="C16" s="200">
        <v>80101</v>
      </c>
      <c r="D16" s="195" t="s">
        <v>306</v>
      </c>
      <c r="E16" s="201">
        <v>535787</v>
      </c>
      <c r="F16" s="201">
        <v>235340</v>
      </c>
      <c r="G16" s="201">
        <v>300447</v>
      </c>
      <c r="H16" s="201">
        <v>0</v>
      </c>
      <c r="I16" s="201">
        <v>150000</v>
      </c>
      <c r="J16" s="202" t="s">
        <v>459</v>
      </c>
      <c r="K16" s="202"/>
      <c r="L16" s="201">
        <v>150447</v>
      </c>
      <c r="M16" s="201">
        <v>0</v>
      </c>
      <c r="N16" s="201"/>
      <c r="O16" s="201"/>
      <c r="P16" s="200" t="s">
        <v>131</v>
      </c>
    </row>
    <row r="17" spans="1:16" ht="79.5" customHeight="1">
      <c r="A17" s="199" t="s">
        <v>444</v>
      </c>
      <c r="B17" s="200">
        <v>801</v>
      </c>
      <c r="C17" s="200">
        <v>80101</v>
      </c>
      <c r="D17" s="195" t="s">
        <v>31</v>
      </c>
      <c r="E17" s="201">
        <v>700000</v>
      </c>
      <c r="F17" s="201">
        <v>0</v>
      </c>
      <c r="G17" s="201">
        <v>325000</v>
      </c>
      <c r="H17" s="201"/>
      <c r="I17" s="201">
        <v>175000</v>
      </c>
      <c r="J17" s="202" t="s">
        <v>459</v>
      </c>
      <c r="K17" s="202"/>
      <c r="L17" s="201">
        <v>150000</v>
      </c>
      <c r="M17" s="201">
        <v>375000</v>
      </c>
      <c r="N17" s="201"/>
      <c r="O17" s="201"/>
      <c r="P17" s="200" t="s">
        <v>131</v>
      </c>
    </row>
    <row r="18" spans="1:16" ht="129" customHeight="1">
      <c r="A18" s="199" t="s">
        <v>481</v>
      </c>
      <c r="B18" s="200">
        <v>921</v>
      </c>
      <c r="C18" s="200">
        <v>92105</v>
      </c>
      <c r="D18" s="195" t="s">
        <v>307</v>
      </c>
      <c r="E18" s="201">
        <v>1400000</v>
      </c>
      <c r="F18" s="201">
        <v>157930</v>
      </c>
      <c r="G18" s="201">
        <v>1242070</v>
      </c>
      <c r="H18" s="201">
        <v>0</v>
      </c>
      <c r="I18" s="201">
        <v>422596</v>
      </c>
      <c r="J18" s="202" t="s">
        <v>459</v>
      </c>
      <c r="K18" s="202"/>
      <c r="L18" s="201">
        <v>819474</v>
      </c>
      <c r="M18" s="201">
        <v>0</v>
      </c>
      <c r="N18" s="201"/>
      <c r="O18" s="201"/>
      <c r="P18" s="200" t="s">
        <v>131</v>
      </c>
    </row>
    <row r="19" spans="1:16" ht="95.25" customHeight="1">
      <c r="A19" s="199" t="s">
        <v>390</v>
      </c>
      <c r="B19" s="200">
        <v>921</v>
      </c>
      <c r="C19" s="200">
        <v>92105</v>
      </c>
      <c r="D19" s="195" t="s">
        <v>318</v>
      </c>
      <c r="E19" s="201">
        <v>2682780</v>
      </c>
      <c r="F19" s="201">
        <v>3050</v>
      </c>
      <c r="G19" s="201">
        <v>366000</v>
      </c>
      <c r="H19" s="201">
        <v>0</v>
      </c>
      <c r="I19" s="201">
        <v>144570</v>
      </c>
      <c r="J19" s="202" t="s">
        <v>459</v>
      </c>
      <c r="K19" s="202"/>
      <c r="L19" s="201">
        <v>221430</v>
      </c>
      <c r="M19" s="201">
        <v>2313730</v>
      </c>
      <c r="N19" s="201"/>
      <c r="O19" s="201"/>
      <c r="P19" s="200" t="s">
        <v>131</v>
      </c>
    </row>
    <row r="20" spans="1:16" ht="93.75" customHeight="1">
      <c r="A20" s="199" t="s">
        <v>532</v>
      </c>
      <c r="B20" s="200">
        <v>926</v>
      </c>
      <c r="C20" s="200">
        <v>92695</v>
      </c>
      <c r="D20" s="317" t="s">
        <v>391</v>
      </c>
      <c r="E20" s="201">
        <v>2130000</v>
      </c>
      <c r="F20" s="201">
        <v>30000</v>
      </c>
      <c r="G20" s="201">
        <v>2100000</v>
      </c>
      <c r="H20" s="201">
        <v>0</v>
      </c>
      <c r="I20" s="201">
        <v>1029380</v>
      </c>
      <c r="J20" s="202" t="s">
        <v>459</v>
      </c>
      <c r="K20" s="202"/>
      <c r="L20" s="201">
        <v>1070620</v>
      </c>
      <c r="M20" s="201">
        <v>0</v>
      </c>
      <c r="N20" s="201">
        <v>0</v>
      </c>
      <c r="O20" s="201"/>
      <c r="P20" s="200" t="s">
        <v>131</v>
      </c>
    </row>
    <row r="21" spans="1:16" ht="18.75" customHeight="1">
      <c r="A21" s="587" t="s">
        <v>476</v>
      </c>
      <c r="B21" s="587"/>
      <c r="C21" s="587"/>
      <c r="D21" s="587"/>
      <c r="E21" s="201">
        <f>SUM(E9:E20)</f>
        <v>17637567</v>
      </c>
      <c r="F21" s="201">
        <f>SUM(F9:F20)</f>
        <v>1132741</v>
      </c>
      <c r="G21" s="201">
        <f>SUM(G9:G20)</f>
        <v>8106096</v>
      </c>
      <c r="H21" s="201">
        <f>SUM(H9:H20)</f>
        <v>90000</v>
      </c>
      <c r="I21" s="201">
        <f>SUM(I9:I20)</f>
        <v>3559918</v>
      </c>
      <c r="J21" s="201"/>
      <c r="K21" s="201">
        <f>SUM(K9:K20)</f>
        <v>0</v>
      </c>
      <c r="L21" s="201">
        <f>SUM(L9:L20)</f>
        <v>4456178</v>
      </c>
      <c r="M21" s="201">
        <f>SUM(M9:M20)</f>
        <v>6315285</v>
      </c>
      <c r="N21" s="201">
        <f>SUM(N9:N20)</f>
        <v>2083445</v>
      </c>
      <c r="O21" s="201">
        <f>SUM(O9:O20)</f>
        <v>0</v>
      </c>
      <c r="P21" s="203" t="s">
        <v>443</v>
      </c>
    </row>
    <row r="22" spans="1:10" ht="11.25">
      <c r="A22" s="192" t="s">
        <v>194</v>
      </c>
      <c r="J22" s="192" t="s">
        <v>143</v>
      </c>
    </row>
    <row r="23" ht="11.25">
      <c r="A23" s="192" t="s">
        <v>195</v>
      </c>
    </row>
    <row r="24" ht="11.25">
      <c r="A24" s="192" t="s">
        <v>196</v>
      </c>
    </row>
    <row r="25" ht="11.25">
      <c r="A25" s="192" t="s">
        <v>197</v>
      </c>
    </row>
    <row r="26" ht="11.25">
      <c r="A26" s="192" t="s">
        <v>198</v>
      </c>
    </row>
  </sheetData>
  <mergeCells count="20"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  <mergeCell ref="J5:K7"/>
    <mergeCell ref="A21:D21"/>
    <mergeCell ref="H4:L4"/>
    <mergeCell ref="H5:H7"/>
    <mergeCell ref="I5:I7"/>
    <mergeCell ref="L5:L7"/>
    <mergeCell ref="F3:F7"/>
    <mergeCell ref="G3:O3"/>
    <mergeCell ref="M4:M7"/>
    <mergeCell ref="J8:K8"/>
  </mergeCells>
  <printOptions horizontalCentered="1"/>
  <pageMargins left="0" right="0" top="0.984251968503937" bottom="0.1968503937007874" header="0.11811023622047245" footer="0.11811023622047245"/>
  <pageSetup horizontalDpi="600" verticalDpi="600" orientation="landscape" paperSize="9" scale="90" r:id="rId1"/>
  <headerFooter alignWithMargins="0">
    <oddHeader>&amp;R&amp;9
Załącznik Nr  3
do uchwały  Nr  XXXIX/210/09
Rady Gminy  w Skarżysku Kościelnym 
z dnia 30 grudnia 2009 r.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M25"/>
  <sheetViews>
    <sheetView workbookViewId="0" topLeftCell="C1">
      <selection activeCell="J1" sqref="J1"/>
    </sheetView>
  </sheetViews>
  <sheetFormatPr defaultColWidth="9.00390625" defaultRowHeight="12.75"/>
  <cols>
    <col min="1" max="1" width="4.625" style="43" customWidth="1"/>
    <col min="2" max="2" width="35.375" style="234" customWidth="1"/>
    <col min="3" max="3" width="9.125" style="43" customWidth="1"/>
    <col min="4" max="4" width="10.375" style="234" customWidth="1"/>
    <col min="5" max="6" width="9.125" style="43" customWidth="1"/>
    <col min="7" max="7" width="29.875" style="43" customWidth="1"/>
    <col min="8" max="8" width="9.875" style="260" bestFit="1" customWidth="1"/>
    <col min="9" max="10" width="9.875" style="260" customWidth="1"/>
    <col min="11" max="11" width="10.375" style="43" customWidth="1"/>
    <col min="12" max="16384" width="9.125" style="43" customWidth="1"/>
  </cols>
  <sheetData>
    <row r="1" ht="12.75">
      <c r="J1" s="209"/>
    </row>
    <row r="2" spans="2:10" s="92" customFormat="1" ht="12">
      <c r="B2" s="233"/>
      <c r="D2" s="233"/>
      <c r="H2" s="258"/>
      <c r="I2" s="258"/>
      <c r="J2" s="237" t="s">
        <v>168</v>
      </c>
    </row>
    <row r="3" spans="2:10" s="92" customFormat="1" ht="12">
      <c r="B3" s="233"/>
      <c r="D3" s="233"/>
      <c r="H3" s="258"/>
      <c r="I3" s="258"/>
      <c r="J3" s="237" t="s">
        <v>534</v>
      </c>
    </row>
    <row r="4" spans="2:10" s="92" customFormat="1" ht="12">
      <c r="B4" s="233"/>
      <c r="D4" s="233"/>
      <c r="H4" s="258"/>
      <c r="I4" s="258"/>
      <c r="J4" s="237" t="s">
        <v>158</v>
      </c>
    </row>
    <row r="5" spans="2:10" s="92" customFormat="1" ht="12">
      <c r="B5" s="233"/>
      <c r="D5" s="233"/>
      <c r="H5" s="258"/>
      <c r="I5" s="258"/>
      <c r="J5" s="237" t="s">
        <v>536</v>
      </c>
    </row>
    <row r="6" spans="2:10" s="92" customFormat="1" ht="12">
      <c r="B6" s="233"/>
      <c r="D6" s="233"/>
      <c r="H6" s="258"/>
      <c r="I6" s="258"/>
      <c r="J6" s="258"/>
    </row>
    <row r="8" spans="1:13" ht="12.75">
      <c r="A8" s="566" t="s">
        <v>263</v>
      </c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</row>
    <row r="9" spans="1:13" ht="12.75">
      <c r="A9" s="225"/>
      <c r="B9" s="225"/>
      <c r="C9" s="225"/>
      <c r="D9" s="225"/>
      <c r="E9" s="225"/>
      <c r="F9" s="225"/>
      <c r="G9" s="225"/>
      <c r="H9" s="259"/>
      <c r="I9" s="259"/>
      <c r="J9" s="259"/>
      <c r="K9" s="225"/>
      <c r="L9" s="225"/>
      <c r="M9" s="225"/>
    </row>
    <row r="10" ht="12.75">
      <c r="M10" s="226" t="s">
        <v>147</v>
      </c>
    </row>
    <row r="11" spans="1:13" ht="48" customHeight="1">
      <c r="A11" s="564" t="s">
        <v>129</v>
      </c>
      <c r="B11" s="564" t="s">
        <v>148</v>
      </c>
      <c r="C11" s="564" t="s">
        <v>149</v>
      </c>
      <c r="D11" s="567" t="s">
        <v>458</v>
      </c>
      <c r="E11" s="564" t="s">
        <v>404</v>
      </c>
      <c r="F11" s="567" t="s">
        <v>405</v>
      </c>
      <c r="G11" s="564" t="s">
        <v>150</v>
      </c>
      <c r="H11" s="564"/>
      <c r="I11" s="569" t="s">
        <v>264</v>
      </c>
      <c r="J11" s="565" t="s">
        <v>259</v>
      </c>
      <c r="K11" s="564" t="s">
        <v>265</v>
      </c>
      <c r="L11" s="564"/>
      <c r="M11" s="564"/>
    </row>
    <row r="12" spans="1:13" ht="24">
      <c r="A12" s="564"/>
      <c r="B12" s="564"/>
      <c r="C12" s="564"/>
      <c r="D12" s="568"/>
      <c r="E12" s="564"/>
      <c r="F12" s="568"/>
      <c r="G12" s="227" t="s">
        <v>151</v>
      </c>
      <c r="H12" s="261" t="s">
        <v>152</v>
      </c>
      <c r="I12" s="570"/>
      <c r="J12" s="565"/>
      <c r="K12" s="227" t="s">
        <v>177</v>
      </c>
      <c r="L12" s="227" t="s">
        <v>261</v>
      </c>
      <c r="M12" s="227" t="s">
        <v>266</v>
      </c>
    </row>
    <row r="13" spans="1:13" ht="63.75">
      <c r="A13" s="228" t="s">
        <v>412</v>
      </c>
      <c r="B13" s="235" t="s">
        <v>220</v>
      </c>
      <c r="C13" s="228" t="s">
        <v>313</v>
      </c>
      <c r="D13" s="235" t="s">
        <v>335</v>
      </c>
      <c r="E13" s="228">
        <v>853</v>
      </c>
      <c r="F13" s="228">
        <v>85395</v>
      </c>
      <c r="G13" s="228" t="s">
        <v>153</v>
      </c>
      <c r="H13" s="266">
        <f>SUM(H14:H16)</f>
        <v>597720.16</v>
      </c>
      <c r="I13" s="266">
        <f>SUM(I14:I16)</f>
        <v>113371.64</v>
      </c>
      <c r="J13" s="266">
        <f>SUM(J14:J16)</f>
        <v>290947</v>
      </c>
      <c r="K13" s="266">
        <f>SUM(K14:K16)</f>
        <v>193401.52000000002</v>
      </c>
      <c r="L13" s="228"/>
      <c r="M13" s="228"/>
    </row>
    <row r="14" spans="1:13" ht="25.5">
      <c r="A14" s="229"/>
      <c r="B14" s="236" t="s">
        <v>350</v>
      </c>
      <c r="C14" s="229"/>
      <c r="D14" s="236"/>
      <c r="E14" s="229"/>
      <c r="F14" s="229"/>
      <c r="G14" s="230" t="s">
        <v>154</v>
      </c>
      <c r="H14" s="263">
        <f>SUM(I14:M14)</f>
        <v>0</v>
      </c>
      <c r="I14" s="263">
        <v>0</v>
      </c>
      <c r="J14" s="263">
        <v>0</v>
      </c>
      <c r="K14" s="263">
        <v>0</v>
      </c>
      <c r="L14" s="229"/>
      <c r="M14" s="229"/>
    </row>
    <row r="15" spans="1:13" ht="102">
      <c r="A15" s="229"/>
      <c r="B15" s="236" t="s">
        <v>351</v>
      </c>
      <c r="C15" s="229"/>
      <c r="D15" s="236"/>
      <c r="E15" s="229"/>
      <c r="F15" s="229"/>
      <c r="G15" s="230" t="s">
        <v>155</v>
      </c>
      <c r="H15" s="263">
        <f>SUM(I15:M15)</f>
        <v>89657.98</v>
      </c>
      <c r="I15" s="263">
        <v>17005.75</v>
      </c>
      <c r="J15" s="263">
        <v>43642</v>
      </c>
      <c r="K15" s="263">
        <v>29010.23</v>
      </c>
      <c r="L15" s="229"/>
      <c r="M15" s="229"/>
    </row>
    <row r="16" spans="1:13" ht="24">
      <c r="A16" s="229"/>
      <c r="B16" s="236" t="s">
        <v>339</v>
      </c>
      <c r="C16" s="229"/>
      <c r="D16" s="236"/>
      <c r="E16" s="229"/>
      <c r="F16" s="229"/>
      <c r="G16" s="231" t="s">
        <v>156</v>
      </c>
      <c r="H16" s="263">
        <f>SUM(I16:M16)</f>
        <v>508062.18000000005</v>
      </c>
      <c r="I16" s="263">
        <v>96365.89</v>
      </c>
      <c r="J16" s="263">
        <v>247305</v>
      </c>
      <c r="K16" s="263">
        <v>164391.29</v>
      </c>
      <c r="L16" s="229"/>
      <c r="M16" s="229"/>
    </row>
    <row r="17" spans="1:13" ht="25.5">
      <c r="A17" s="228" t="s">
        <v>413</v>
      </c>
      <c r="B17" s="235" t="s">
        <v>220</v>
      </c>
      <c r="C17" s="228" t="s">
        <v>221</v>
      </c>
      <c r="D17" s="235" t="s">
        <v>222</v>
      </c>
      <c r="E17" s="228">
        <v>853</v>
      </c>
      <c r="F17" s="228">
        <v>85395</v>
      </c>
      <c r="G17" s="228" t="s">
        <v>153</v>
      </c>
      <c r="H17" s="266">
        <f>SUM(H18:H20)</f>
        <v>374917.99</v>
      </c>
      <c r="I17" s="266">
        <f>SUM(I18:I20)</f>
        <v>237188.99000000002</v>
      </c>
      <c r="J17" s="266">
        <f>SUM(J18:J20)</f>
        <v>137729</v>
      </c>
      <c r="K17" s="266">
        <f>SUM(K18:K20)</f>
        <v>0</v>
      </c>
      <c r="L17" s="228"/>
      <c r="M17" s="228"/>
    </row>
    <row r="18" spans="1:13" ht="12.75">
      <c r="A18" s="229"/>
      <c r="B18" s="236" t="s">
        <v>223</v>
      </c>
      <c r="C18" s="229"/>
      <c r="D18" s="236"/>
      <c r="E18" s="229"/>
      <c r="F18" s="229"/>
      <c r="G18" s="230" t="s">
        <v>154</v>
      </c>
      <c r="H18" s="263">
        <f>SUM(I18:M18)</f>
        <v>41695</v>
      </c>
      <c r="I18" s="263">
        <v>27233</v>
      </c>
      <c r="J18" s="263">
        <v>14462</v>
      </c>
      <c r="K18" s="229"/>
      <c r="L18" s="229"/>
      <c r="M18" s="229"/>
    </row>
    <row r="19" spans="1:13" ht="51">
      <c r="A19" s="229"/>
      <c r="B19" s="236" t="s">
        <v>521</v>
      </c>
      <c r="C19" s="229"/>
      <c r="D19" s="236"/>
      <c r="E19" s="229"/>
      <c r="F19" s="229"/>
      <c r="G19" s="230" t="s">
        <v>155</v>
      </c>
      <c r="H19" s="263">
        <f>SUM(I19:M19)</f>
        <v>13251.35</v>
      </c>
      <c r="I19" s="263">
        <v>8345.35</v>
      </c>
      <c r="J19" s="263">
        <v>4906</v>
      </c>
      <c r="K19" s="229"/>
      <c r="L19" s="229"/>
      <c r="M19" s="229"/>
    </row>
    <row r="20" spans="1:13" ht="38.25">
      <c r="A20" s="229"/>
      <c r="B20" s="236" t="s">
        <v>225</v>
      </c>
      <c r="C20" s="229"/>
      <c r="D20" s="236"/>
      <c r="E20" s="229"/>
      <c r="F20" s="229"/>
      <c r="G20" s="231" t="s">
        <v>156</v>
      </c>
      <c r="H20" s="263">
        <f>SUM(I20:M20)</f>
        <v>319971.64</v>
      </c>
      <c r="I20" s="263">
        <v>201610.64</v>
      </c>
      <c r="J20" s="263">
        <v>118361</v>
      </c>
      <c r="K20" s="229"/>
      <c r="L20" s="229"/>
      <c r="M20" s="229"/>
    </row>
    <row r="21" spans="1:13" ht="12.75">
      <c r="A21" s="229"/>
      <c r="B21" s="236"/>
      <c r="C21" s="229"/>
      <c r="D21" s="236"/>
      <c r="E21" s="229"/>
      <c r="F21" s="229"/>
      <c r="G21" s="229"/>
      <c r="H21" s="263"/>
      <c r="I21" s="263"/>
      <c r="J21" s="263"/>
      <c r="K21" s="229"/>
      <c r="L21" s="229"/>
      <c r="M21" s="229"/>
    </row>
    <row r="22" spans="1:13" s="269" customFormat="1" ht="12.75">
      <c r="A22" s="267"/>
      <c r="B22" s="268" t="s">
        <v>157</v>
      </c>
      <c r="C22" s="267"/>
      <c r="D22" s="268"/>
      <c r="E22" s="267"/>
      <c r="F22" s="267"/>
      <c r="G22" s="267"/>
      <c r="H22" s="262">
        <f>SUM(H13,H17)</f>
        <v>972638.15</v>
      </c>
      <c r="I22" s="262">
        <f>SUM(I13,I17)</f>
        <v>350560.63</v>
      </c>
      <c r="J22" s="262">
        <f>SUM(J13,J17)</f>
        <v>428676</v>
      </c>
      <c r="K22" s="262">
        <f>SUM(K13,K17)</f>
        <v>193401.52000000002</v>
      </c>
      <c r="L22" s="267"/>
      <c r="M22" s="267"/>
    </row>
    <row r="23" spans="1:13" s="269" customFormat="1" ht="12.75">
      <c r="A23" s="267"/>
      <c r="B23" s="270" t="s">
        <v>154</v>
      </c>
      <c r="C23" s="267"/>
      <c r="D23" s="268"/>
      <c r="E23" s="267"/>
      <c r="F23" s="267"/>
      <c r="G23" s="267"/>
      <c r="H23" s="262">
        <f aca="true" t="shared" si="0" ref="H23:J25">SUM(H14,H18)</f>
        <v>41695</v>
      </c>
      <c r="I23" s="262">
        <f t="shared" si="0"/>
        <v>27233</v>
      </c>
      <c r="J23" s="262">
        <f t="shared" si="0"/>
        <v>14462</v>
      </c>
      <c r="K23" s="262">
        <f>SUM(K14,K18)</f>
        <v>0</v>
      </c>
      <c r="L23" s="267"/>
      <c r="M23" s="267"/>
    </row>
    <row r="24" spans="1:13" s="269" customFormat="1" ht="12.75">
      <c r="A24" s="267"/>
      <c r="B24" s="270" t="s">
        <v>155</v>
      </c>
      <c r="C24" s="267"/>
      <c r="D24" s="268"/>
      <c r="E24" s="267"/>
      <c r="F24" s="267"/>
      <c r="G24" s="267"/>
      <c r="H24" s="262">
        <f t="shared" si="0"/>
        <v>102909.33</v>
      </c>
      <c r="I24" s="262">
        <f t="shared" si="0"/>
        <v>25351.1</v>
      </c>
      <c r="J24" s="262">
        <f t="shared" si="0"/>
        <v>48548</v>
      </c>
      <c r="K24" s="262">
        <f>SUM(K15,K19)</f>
        <v>29010.23</v>
      </c>
      <c r="L24" s="267"/>
      <c r="M24" s="267"/>
    </row>
    <row r="25" spans="1:13" s="269" customFormat="1" ht="28.5" customHeight="1">
      <c r="A25" s="271"/>
      <c r="B25" s="272" t="s">
        <v>156</v>
      </c>
      <c r="C25" s="271"/>
      <c r="D25" s="273"/>
      <c r="E25" s="271"/>
      <c r="F25" s="271"/>
      <c r="G25" s="271"/>
      <c r="H25" s="265">
        <f t="shared" si="0"/>
        <v>828033.8200000001</v>
      </c>
      <c r="I25" s="265">
        <f t="shared" si="0"/>
        <v>297976.53</v>
      </c>
      <c r="J25" s="265">
        <f t="shared" si="0"/>
        <v>365666</v>
      </c>
      <c r="K25" s="265">
        <f>SUM(K16,K20)</f>
        <v>164391.29</v>
      </c>
      <c r="L25" s="271"/>
      <c r="M25" s="271"/>
    </row>
  </sheetData>
  <mergeCells count="11">
    <mergeCell ref="I11:I12"/>
    <mergeCell ref="G11:H11"/>
    <mergeCell ref="J11:J12"/>
    <mergeCell ref="K11:M11"/>
    <mergeCell ref="A8:M8"/>
    <mergeCell ref="A11:A12"/>
    <mergeCell ref="B11:B12"/>
    <mergeCell ref="C11:C12"/>
    <mergeCell ref="D11:D12"/>
    <mergeCell ref="F11:F12"/>
    <mergeCell ref="E11:E12"/>
  </mergeCells>
  <printOptions/>
  <pageMargins left="0.75" right="0.75" top="1" bottom="1" header="0.5" footer="0.5"/>
  <pageSetup fitToHeight="1" fitToWidth="1" horizontalDpi="600" verticalDpi="600" orientation="landscape" paperSize="9" scale="7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31" sqref="A31:F31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22.375" style="0" customWidth="1"/>
    <col min="4" max="4" width="7.25390625" style="0" customWidth="1"/>
    <col min="5" max="5" width="11.00390625" style="0" customWidth="1"/>
    <col min="6" max="6" width="17.375" style="0" customWidth="1"/>
    <col min="7" max="7" width="14.25390625" style="0" customWidth="1"/>
  </cols>
  <sheetData>
    <row r="1" spans="1:7" ht="18.75" customHeight="1">
      <c r="A1" s="555" t="s">
        <v>276</v>
      </c>
      <c r="B1" s="555"/>
      <c r="C1" s="555"/>
      <c r="D1" s="555"/>
      <c r="E1" s="555"/>
      <c r="F1" s="555"/>
      <c r="G1" s="555"/>
    </row>
    <row r="2" spans="2:7" ht="19.5" customHeight="1">
      <c r="B2" s="1"/>
      <c r="C2" s="1"/>
      <c r="F2" s="8"/>
      <c r="G2" s="8" t="s">
        <v>438</v>
      </c>
    </row>
    <row r="3" spans="1:7" ht="27" customHeight="1">
      <c r="A3" s="12" t="s">
        <v>452</v>
      </c>
      <c r="B3" s="12" t="s">
        <v>439</v>
      </c>
      <c r="C3" s="13" t="s">
        <v>277</v>
      </c>
      <c r="D3" s="12" t="s">
        <v>404</v>
      </c>
      <c r="E3" s="12" t="s">
        <v>405</v>
      </c>
      <c r="F3" s="12" t="s">
        <v>278</v>
      </c>
      <c r="G3" s="12" t="s">
        <v>36</v>
      </c>
    </row>
    <row r="4" spans="1:7" s="38" customFormat="1" ht="10.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</row>
    <row r="5" spans="1:7" s="314" customFormat="1" ht="12" customHeight="1">
      <c r="A5" s="311">
        <v>1</v>
      </c>
      <c r="B5" s="221" t="s">
        <v>286</v>
      </c>
      <c r="C5" s="221"/>
      <c r="D5" s="312"/>
      <c r="E5" s="312"/>
      <c r="F5" s="313"/>
      <c r="G5" s="313"/>
    </row>
    <row r="6" spans="1:7" s="1" customFormat="1" ht="17.25" customHeight="1">
      <c r="A6" s="240"/>
      <c r="B6" s="206" t="s">
        <v>288</v>
      </c>
      <c r="C6" s="206" t="s">
        <v>131</v>
      </c>
      <c r="D6" s="22">
        <v>750</v>
      </c>
      <c r="E6" s="22">
        <v>75095</v>
      </c>
      <c r="F6" s="173" t="s">
        <v>292</v>
      </c>
      <c r="G6" s="173">
        <v>10182</v>
      </c>
    </row>
    <row r="7" spans="1:7" s="1" customFormat="1" ht="24.75" customHeight="1">
      <c r="A7" s="240"/>
      <c r="B7" s="206" t="s">
        <v>530</v>
      </c>
      <c r="C7" s="206" t="s">
        <v>270</v>
      </c>
      <c r="D7" s="22">
        <v>801</v>
      </c>
      <c r="E7" s="22">
        <v>80101</v>
      </c>
      <c r="F7" s="173" t="s">
        <v>292</v>
      </c>
      <c r="G7" s="173">
        <v>3950</v>
      </c>
    </row>
    <row r="8" spans="1:7" s="1" customFormat="1" ht="21.75" customHeight="1">
      <c r="A8" s="240"/>
      <c r="B8" s="206" t="s">
        <v>289</v>
      </c>
      <c r="C8" s="206" t="s">
        <v>131</v>
      </c>
      <c r="D8" s="22">
        <v>750</v>
      </c>
      <c r="E8" s="22">
        <v>75095</v>
      </c>
      <c r="F8" s="173" t="s">
        <v>292</v>
      </c>
      <c r="G8" s="173">
        <v>5544</v>
      </c>
    </row>
    <row r="9" spans="1:7" s="314" customFormat="1" ht="13.5" customHeight="1">
      <c r="A9" s="556" t="s">
        <v>279</v>
      </c>
      <c r="B9" s="557"/>
      <c r="C9" s="557"/>
      <c r="D9" s="557"/>
      <c r="E9" s="557"/>
      <c r="F9" s="558"/>
      <c r="G9" s="313">
        <f>SUM(G6:G8)</f>
        <v>19676</v>
      </c>
    </row>
    <row r="10" spans="1:7" s="314" customFormat="1" ht="15.75" customHeight="1">
      <c r="A10" s="311">
        <v>2</v>
      </c>
      <c r="B10" s="221" t="s">
        <v>287</v>
      </c>
      <c r="C10" s="221"/>
      <c r="D10" s="312"/>
      <c r="E10" s="312"/>
      <c r="F10" s="313"/>
      <c r="G10" s="313"/>
    </row>
    <row r="11" spans="1:7" s="1" customFormat="1" ht="18.75" customHeight="1">
      <c r="A11" s="240"/>
      <c r="B11" s="206" t="s">
        <v>290</v>
      </c>
      <c r="C11" s="206" t="s">
        <v>131</v>
      </c>
      <c r="D11" s="22">
        <v>926</v>
      </c>
      <c r="E11" s="22">
        <v>92605</v>
      </c>
      <c r="F11" s="173" t="s">
        <v>292</v>
      </c>
      <c r="G11" s="173">
        <v>10000</v>
      </c>
    </row>
    <row r="12" spans="1:7" s="1" customFormat="1" ht="18" customHeight="1">
      <c r="A12" s="240"/>
      <c r="B12" s="206" t="s">
        <v>382</v>
      </c>
      <c r="C12" s="206" t="s">
        <v>131</v>
      </c>
      <c r="D12" s="22">
        <v>921</v>
      </c>
      <c r="E12" s="22">
        <v>92105</v>
      </c>
      <c r="F12" s="173" t="s">
        <v>356</v>
      </c>
      <c r="G12" s="173">
        <v>9676</v>
      </c>
    </row>
    <row r="13" spans="1:7" s="314" customFormat="1" ht="12.75" customHeight="1">
      <c r="A13" s="556" t="s">
        <v>279</v>
      </c>
      <c r="B13" s="557"/>
      <c r="C13" s="557"/>
      <c r="D13" s="557"/>
      <c r="E13" s="557"/>
      <c r="F13" s="558"/>
      <c r="G13" s="313">
        <f>SUM(G11:G12)</f>
        <v>19676</v>
      </c>
    </row>
    <row r="14" spans="1:10" s="314" customFormat="1" ht="17.25" customHeight="1">
      <c r="A14" s="311">
        <v>3</v>
      </c>
      <c r="B14" s="221" t="s">
        <v>285</v>
      </c>
      <c r="C14" s="221"/>
      <c r="D14" s="312"/>
      <c r="E14" s="312"/>
      <c r="F14" s="313"/>
      <c r="G14" s="313"/>
      <c r="J14" s="1"/>
    </row>
    <row r="15" spans="1:7" s="1" customFormat="1" ht="28.5" customHeight="1">
      <c r="A15" s="240"/>
      <c r="B15" s="206" t="s">
        <v>293</v>
      </c>
      <c r="C15" s="206" t="s">
        <v>131</v>
      </c>
      <c r="D15" s="22">
        <v>750</v>
      </c>
      <c r="E15" s="22">
        <v>75095</v>
      </c>
      <c r="F15" s="173" t="s">
        <v>292</v>
      </c>
      <c r="G15" s="173">
        <v>3711</v>
      </c>
    </row>
    <row r="16" spans="1:7" s="1" customFormat="1" ht="47.25" customHeight="1">
      <c r="A16" s="240"/>
      <c r="B16" s="206" t="s">
        <v>524</v>
      </c>
      <c r="C16" s="206" t="s">
        <v>357</v>
      </c>
      <c r="D16" s="22">
        <v>801</v>
      </c>
      <c r="E16" s="22">
        <v>80101</v>
      </c>
      <c r="F16" s="173" t="s">
        <v>292</v>
      </c>
      <c r="G16" s="173">
        <v>5792</v>
      </c>
    </row>
    <row r="17" spans="1:7" s="314" customFormat="1" ht="12.75" customHeight="1">
      <c r="A17" s="556" t="s">
        <v>279</v>
      </c>
      <c r="B17" s="557"/>
      <c r="C17" s="557"/>
      <c r="D17" s="557"/>
      <c r="E17" s="557"/>
      <c r="F17" s="558"/>
      <c r="G17" s="313">
        <f>SUM(G15:G16)</f>
        <v>9503</v>
      </c>
    </row>
    <row r="18" spans="1:7" s="314" customFormat="1" ht="18" customHeight="1">
      <c r="A18" s="311">
        <v>4</v>
      </c>
      <c r="B18" s="221" t="s">
        <v>284</v>
      </c>
      <c r="C18" s="221"/>
      <c r="D18" s="312"/>
      <c r="E18" s="312"/>
      <c r="F18" s="313"/>
      <c r="G18" s="313"/>
    </row>
    <row r="19" spans="1:7" s="1" customFormat="1" ht="30.75" customHeight="1">
      <c r="A19" s="240"/>
      <c r="B19" s="206" t="s">
        <v>294</v>
      </c>
      <c r="C19" s="206" t="s">
        <v>131</v>
      </c>
      <c r="D19" s="22">
        <v>750</v>
      </c>
      <c r="E19" s="22">
        <v>75095</v>
      </c>
      <c r="F19" s="173" t="s">
        <v>292</v>
      </c>
      <c r="G19" s="173">
        <v>3163</v>
      </c>
    </row>
    <row r="20" spans="1:7" s="1" customFormat="1" ht="35.25" customHeight="1">
      <c r="A20" s="240"/>
      <c r="B20" s="206" t="s">
        <v>392</v>
      </c>
      <c r="C20" s="206" t="s">
        <v>131</v>
      </c>
      <c r="D20" s="22">
        <v>754</v>
      </c>
      <c r="E20" s="22">
        <v>75412</v>
      </c>
      <c r="F20" s="173" t="s">
        <v>292</v>
      </c>
      <c r="G20" s="173">
        <v>6000</v>
      </c>
    </row>
    <row r="21" spans="1:7" s="1" customFormat="1" ht="23.25" customHeight="1">
      <c r="A21" s="240"/>
      <c r="B21" s="206" t="s">
        <v>295</v>
      </c>
      <c r="C21" s="206" t="s">
        <v>131</v>
      </c>
      <c r="D21" s="22">
        <v>754</v>
      </c>
      <c r="E21" s="22">
        <v>75412</v>
      </c>
      <c r="F21" s="173" t="s">
        <v>292</v>
      </c>
      <c r="G21" s="173">
        <v>4000</v>
      </c>
    </row>
    <row r="22" spans="1:7" s="314" customFormat="1" ht="15.75" customHeight="1">
      <c r="A22" s="556" t="s">
        <v>279</v>
      </c>
      <c r="B22" s="557"/>
      <c r="C22" s="557"/>
      <c r="D22" s="557"/>
      <c r="E22" s="557"/>
      <c r="F22" s="558"/>
      <c r="G22" s="313">
        <f>SUM(G19:G21)</f>
        <v>13163</v>
      </c>
    </row>
    <row r="23" spans="1:7" s="314" customFormat="1" ht="18.75" customHeight="1">
      <c r="A23" s="311">
        <v>5</v>
      </c>
      <c r="B23" s="221" t="s">
        <v>283</v>
      </c>
      <c r="C23" s="221"/>
      <c r="D23" s="312"/>
      <c r="E23" s="312"/>
      <c r="F23" s="313"/>
      <c r="G23" s="313"/>
    </row>
    <row r="24" spans="1:7" s="1" customFormat="1" ht="22.5" customHeight="1">
      <c r="A24" s="240"/>
      <c r="B24" s="206" t="s">
        <v>296</v>
      </c>
      <c r="C24" s="206" t="s">
        <v>131</v>
      </c>
      <c r="D24" s="22">
        <v>750</v>
      </c>
      <c r="E24" s="22">
        <v>75095</v>
      </c>
      <c r="F24" s="173" t="s">
        <v>292</v>
      </c>
      <c r="G24" s="173">
        <v>5770</v>
      </c>
    </row>
    <row r="25" spans="1:7" s="1" customFormat="1" ht="25.5" customHeight="1">
      <c r="A25" s="240"/>
      <c r="B25" s="206" t="s">
        <v>298</v>
      </c>
      <c r="C25" s="206" t="s">
        <v>358</v>
      </c>
      <c r="D25" s="22">
        <v>801</v>
      </c>
      <c r="E25" s="22">
        <v>80101</v>
      </c>
      <c r="F25" s="173" t="s">
        <v>292</v>
      </c>
      <c r="G25" s="173">
        <v>4916</v>
      </c>
    </row>
    <row r="26" spans="1:7" s="1" customFormat="1" ht="21.75" customHeight="1">
      <c r="A26" s="240"/>
      <c r="B26" s="206" t="s">
        <v>297</v>
      </c>
      <c r="C26" s="206" t="s">
        <v>131</v>
      </c>
      <c r="D26" s="22">
        <v>921</v>
      </c>
      <c r="E26" s="22">
        <v>92105</v>
      </c>
      <c r="F26" s="173" t="s">
        <v>292</v>
      </c>
      <c r="G26" s="173">
        <v>8800</v>
      </c>
    </row>
    <row r="27" spans="1:7" s="314" customFormat="1" ht="15.75" customHeight="1">
      <c r="A27" s="556" t="s">
        <v>279</v>
      </c>
      <c r="B27" s="557"/>
      <c r="C27" s="557"/>
      <c r="D27" s="557"/>
      <c r="E27" s="557"/>
      <c r="F27" s="558"/>
      <c r="G27" s="313">
        <f>SUM(G24:G26)</f>
        <v>19486</v>
      </c>
    </row>
    <row r="28" spans="1:7" s="314" customFormat="1" ht="19.5" customHeight="1">
      <c r="A28" s="311">
        <v>6</v>
      </c>
      <c r="B28" s="221" t="s">
        <v>282</v>
      </c>
      <c r="C28" s="221"/>
      <c r="D28" s="312"/>
      <c r="E28" s="312"/>
      <c r="F28" s="313"/>
      <c r="G28" s="313"/>
    </row>
    <row r="29" spans="1:7" s="1" customFormat="1" ht="23.25" customHeight="1">
      <c r="A29" s="240"/>
      <c r="B29" s="206" t="s">
        <v>299</v>
      </c>
      <c r="C29" s="206" t="s">
        <v>131</v>
      </c>
      <c r="D29" s="22">
        <v>750</v>
      </c>
      <c r="E29" s="22">
        <v>75095</v>
      </c>
      <c r="F29" s="173" t="s">
        <v>292</v>
      </c>
      <c r="G29" s="173">
        <v>6328</v>
      </c>
    </row>
    <row r="30" spans="1:7" s="1" customFormat="1" ht="32.25" customHeight="1">
      <c r="A30" s="240"/>
      <c r="B30" s="206" t="s">
        <v>300</v>
      </c>
      <c r="C30" s="206" t="s">
        <v>131</v>
      </c>
      <c r="D30" s="22">
        <v>750</v>
      </c>
      <c r="E30" s="22">
        <v>75095</v>
      </c>
      <c r="F30" s="173" t="s">
        <v>292</v>
      </c>
      <c r="G30" s="173">
        <v>3097</v>
      </c>
    </row>
    <row r="31" spans="1:7" s="314" customFormat="1" ht="12" customHeight="1">
      <c r="A31" s="556" t="s">
        <v>279</v>
      </c>
      <c r="B31" s="557"/>
      <c r="C31" s="557"/>
      <c r="D31" s="557"/>
      <c r="E31" s="557"/>
      <c r="F31" s="558"/>
      <c r="G31" s="313">
        <f>SUM(G29:G30)</f>
        <v>9425</v>
      </c>
    </row>
    <row r="32" spans="1:7" s="314" customFormat="1" ht="15.75" customHeight="1">
      <c r="A32" s="311">
        <v>7</v>
      </c>
      <c r="B32" s="221" t="s">
        <v>281</v>
      </c>
      <c r="C32" s="221"/>
      <c r="D32" s="312"/>
      <c r="E32" s="312"/>
      <c r="F32" s="313"/>
      <c r="G32" s="313"/>
    </row>
    <row r="33" spans="1:7" s="32" customFormat="1" ht="39" customHeight="1">
      <c r="A33" s="240"/>
      <c r="B33" s="206" t="s">
        <v>533</v>
      </c>
      <c r="C33" s="206" t="s">
        <v>131</v>
      </c>
      <c r="D33" s="22">
        <v>600</v>
      </c>
      <c r="E33" s="22">
        <v>60095</v>
      </c>
      <c r="F33" s="173" t="s">
        <v>291</v>
      </c>
      <c r="G33" s="173">
        <v>18500</v>
      </c>
    </row>
    <row r="34" spans="1:7" s="314" customFormat="1" ht="15" customHeight="1">
      <c r="A34" s="556" t="s">
        <v>279</v>
      </c>
      <c r="B34" s="557"/>
      <c r="C34" s="557"/>
      <c r="D34" s="557"/>
      <c r="E34" s="557"/>
      <c r="F34" s="558"/>
      <c r="G34" s="313">
        <f>SUM(G33)</f>
        <v>18500</v>
      </c>
    </row>
    <row r="35" spans="1:7" s="314" customFormat="1" ht="20.25" customHeight="1">
      <c r="A35" s="311">
        <v>8</v>
      </c>
      <c r="B35" s="221" t="s">
        <v>280</v>
      </c>
      <c r="C35" s="221"/>
      <c r="D35" s="312"/>
      <c r="E35" s="312"/>
      <c r="F35" s="313"/>
      <c r="G35" s="313"/>
    </row>
    <row r="36" spans="1:7" s="1" customFormat="1" ht="33.75" customHeight="1">
      <c r="A36" s="240"/>
      <c r="B36" s="206" t="s">
        <v>525</v>
      </c>
      <c r="C36" s="206" t="s">
        <v>131</v>
      </c>
      <c r="D36" s="22">
        <v>926</v>
      </c>
      <c r="E36" s="22">
        <v>92605</v>
      </c>
      <c r="F36" s="173" t="s">
        <v>292</v>
      </c>
      <c r="G36" s="173">
        <v>6572</v>
      </c>
    </row>
    <row r="37" spans="1:7" s="1" customFormat="1" ht="29.25" customHeight="1">
      <c r="A37" s="240"/>
      <c r="B37" s="206" t="s">
        <v>301</v>
      </c>
      <c r="C37" s="206" t="s">
        <v>131</v>
      </c>
      <c r="D37" s="22">
        <v>921</v>
      </c>
      <c r="E37" s="22">
        <v>92109</v>
      </c>
      <c r="F37" s="173" t="s">
        <v>292</v>
      </c>
      <c r="G37" s="173">
        <v>3600</v>
      </c>
    </row>
    <row r="38" spans="1:7" s="314" customFormat="1" ht="18.75" customHeight="1">
      <c r="A38" s="556" t="s">
        <v>279</v>
      </c>
      <c r="B38" s="557"/>
      <c r="C38" s="557"/>
      <c r="D38" s="557"/>
      <c r="E38" s="557"/>
      <c r="F38" s="558"/>
      <c r="G38" s="313">
        <f>SUM(G36:G37)</f>
        <v>10172</v>
      </c>
    </row>
    <row r="39" spans="1:7" s="170" customFormat="1" ht="21" customHeight="1">
      <c r="A39" s="571" t="s">
        <v>476</v>
      </c>
      <c r="B39" s="554"/>
      <c r="C39" s="250"/>
      <c r="D39" s="250"/>
      <c r="E39" s="250"/>
      <c r="F39" s="205"/>
      <c r="G39" s="205">
        <f>SUM(G9,G13,G17,G22,G27,G31,G34,G38)</f>
        <v>119601</v>
      </c>
    </row>
  </sheetData>
  <mergeCells count="10">
    <mergeCell ref="A39:B39"/>
    <mergeCell ref="A1:G1"/>
    <mergeCell ref="A38:F38"/>
    <mergeCell ref="A27:F27"/>
    <mergeCell ref="A31:F31"/>
    <mergeCell ref="A34:F34"/>
    <mergeCell ref="A9:F9"/>
    <mergeCell ref="A13:F13"/>
    <mergeCell ref="A17:F17"/>
    <mergeCell ref="A22:F22"/>
  </mergeCells>
  <printOptions horizontalCentered="1"/>
  <pageMargins left="0" right="0" top="1.1811023622047245" bottom="1.1811023622047245" header="0.9055118110236221" footer="0.9055118110236221"/>
  <pageSetup horizontalDpi="600" verticalDpi="600" orientation="landscape" paperSize="9" scale="95" r:id="rId1"/>
  <headerFooter alignWithMargins="0">
    <oddHeader>&amp;R&amp;9Załącznik Nr &amp;A
do uchwały Nr XXXIX/210/09
Rady Gminy w Skarżysku Kościelnym
z dnia 30 grudnia 2009 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2:F24"/>
  <sheetViews>
    <sheetView workbookViewId="0" topLeftCell="A1">
      <selection activeCell="G12" sqref="G12"/>
    </sheetView>
  </sheetViews>
  <sheetFormatPr defaultColWidth="9.00390625" defaultRowHeight="12.75"/>
  <cols>
    <col min="1" max="1" width="4.625" style="43" customWidth="1"/>
    <col min="2" max="2" width="44.00390625" style="43" customWidth="1"/>
    <col min="3" max="3" width="12.00390625" style="260" customWidth="1"/>
    <col min="4" max="4" width="12.125" style="209" customWidth="1"/>
    <col min="5" max="5" width="11.625" style="209" customWidth="1"/>
    <col min="6" max="6" width="12.00390625" style="209" customWidth="1"/>
    <col min="7" max="16384" width="9.125" style="43" customWidth="1"/>
  </cols>
  <sheetData>
    <row r="2" spans="3:6" s="92" customFormat="1" ht="12.75">
      <c r="C2" s="209"/>
      <c r="D2" s="209"/>
      <c r="E2" s="209"/>
      <c r="F2" s="237"/>
    </row>
    <row r="3" spans="3:6" s="92" customFormat="1" ht="12">
      <c r="C3" s="237" t="s">
        <v>159</v>
      </c>
      <c r="D3" s="237"/>
      <c r="E3" s="237"/>
      <c r="F3" s="237"/>
    </row>
    <row r="4" spans="3:6" s="92" customFormat="1" ht="12">
      <c r="C4" s="237" t="s">
        <v>534</v>
      </c>
      <c r="D4" s="237"/>
      <c r="E4" s="237"/>
      <c r="F4" s="237"/>
    </row>
    <row r="5" spans="3:6" s="92" customFormat="1" ht="12">
      <c r="C5" s="237" t="s">
        <v>158</v>
      </c>
      <c r="D5" s="237"/>
      <c r="E5" s="237"/>
      <c r="F5" s="237"/>
    </row>
    <row r="6" spans="3:5" ht="12.75">
      <c r="C6" s="237" t="s">
        <v>536</v>
      </c>
      <c r="D6" s="237"/>
      <c r="E6" s="237"/>
    </row>
    <row r="8" spans="1:6" ht="25.5" customHeight="1">
      <c r="A8" s="560" t="s">
        <v>258</v>
      </c>
      <c r="B8" s="560"/>
      <c r="C8" s="560"/>
      <c r="D8" s="560"/>
      <c r="E8" s="560"/>
      <c r="F8" s="560"/>
    </row>
    <row r="9" spans="1:6" ht="25.5" customHeight="1">
      <c r="A9" s="225"/>
      <c r="B9" s="225"/>
      <c r="C9" s="259"/>
      <c r="D9" s="238"/>
      <c r="E9" s="238"/>
      <c r="F9" s="238"/>
    </row>
    <row r="10" ht="12.75">
      <c r="F10" s="247" t="s">
        <v>147</v>
      </c>
    </row>
    <row r="11" spans="1:6" ht="35.25" customHeight="1">
      <c r="A11" s="564" t="s">
        <v>129</v>
      </c>
      <c r="B11" s="564" t="s">
        <v>169</v>
      </c>
      <c r="C11" s="565" t="s">
        <v>259</v>
      </c>
      <c r="D11" s="559" t="s">
        <v>260</v>
      </c>
      <c r="E11" s="559"/>
      <c r="F11" s="559"/>
    </row>
    <row r="12" spans="1:6" ht="27.75" customHeight="1">
      <c r="A12" s="564"/>
      <c r="B12" s="564"/>
      <c r="C12" s="565"/>
      <c r="D12" s="307" t="s">
        <v>177</v>
      </c>
      <c r="E12" s="307" t="s">
        <v>261</v>
      </c>
      <c r="F12" s="239" t="s">
        <v>262</v>
      </c>
    </row>
    <row r="13" spans="1:6" ht="12.75">
      <c r="A13" s="244" t="s">
        <v>170</v>
      </c>
      <c r="B13" s="229" t="s">
        <v>157</v>
      </c>
      <c r="C13" s="262">
        <f>SUM(C14:C16)</f>
        <v>428676</v>
      </c>
      <c r="D13" s="262">
        <f>SUM(D14:D16)</f>
        <v>193401.52000000002</v>
      </c>
      <c r="E13" s="262">
        <f>SUM(E14:E16)</f>
        <v>0</v>
      </c>
      <c r="F13" s="262">
        <f>SUM(D13:E13)</f>
        <v>193401.52000000002</v>
      </c>
    </row>
    <row r="14" spans="1:6" ht="12.75">
      <c r="A14" s="229"/>
      <c r="B14" s="245" t="s">
        <v>154</v>
      </c>
      <c r="C14" s="263">
        <v>14462</v>
      </c>
      <c r="D14" s="263"/>
      <c r="E14" s="263"/>
      <c r="F14" s="262">
        <f aca="true" t="shared" si="0" ref="F14:F24">SUM(D14:E14)</f>
        <v>0</v>
      </c>
    </row>
    <row r="15" spans="1:6" ht="12.75">
      <c r="A15" s="229"/>
      <c r="B15" s="245" t="s">
        <v>155</v>
      </c>
      <c r="C15" s="263">
        <v>48548</v>
      </c>
      <c r="D15" s="263">
        <v>29010.23</v>
      </c>
      <c r="E15" s="263"/>
      <c r="F15" s="262">
        <f t="shared" si="0"/>
        <v>29010.23</v>
      </c>
    </row>
    <row r="16" spans="1:6" ht="12.75">
      <c r="A16" s="232"/>
      <c r="B16" s="246" t="s">
        <v>156</v>
      </c>
      <c r="C16" s="264">
        <v>365666</v>
      </c>
      <c r="D16" s="264">
        <v>164391.29</v>
      </c>
      <c r="E16" s="264"/>
      <c r="F16" s="262">
        <f t="shared" si="0"/>
        <v>164391.29</v>
      </c>
    </row>
    <row r="17" spans="1:6" ht="12.75">
      <c r="A17" s="244" t="s">
        <v>171</v>
      </c>
      <c r="B17" s="229" t="s">
        <v>172</v>
      </c>
      <c r="C17" s="262">
        <f>SUM(C18:C20)</f>
        <v>8016096</v>
      </c>
      <c r="D17" s="262">
        <f>SUM(D18:D20)</f>
        <v>5388730</v>
      </c>
      <c r="E17" s="262">
        <f>SUM(E18:E20)</f>
        <v>1570000</v>
      </c>
      <c r="F17" s="266">
        <f t="shared" si="0"/>
        <v>6958730</v>
      </c>
    </row>
    <row r="18" spans="1:6" ht="12.75">
      <c r="A18" s="229"/>
      <c r="B18" s="245" t="s">
        <v>154</v>
      </c>
      <c r="C18" s="263">
        <v>3559918</v>
      </c>
      <c r="D18" s="263">
        <v>1914492</v>
      </c>
      <c r="E18" s="516">
        <v>1014344</v>
      </c>
      <c r="F18" s="262">
        <f t="shared" si="0"/>
        <v>2928836</v>
      </c>
    </row>
    <row r="19" spans="1:6" ht="12.75">
      <c r="A19" s="229"/>
      <c r="B19" s="245" t="s">
        <v>155</v>
      </c>
      <c r="C19" s="263">
        <v>0</v>
      </c>
      <c r="D19" s="263">
        <v>0</v>
      </c>
      <c r="E19" s="516"/>
      <c r="F19" s="262">
        <f t="shared" si="0"/>
        <v>0</v>
      </c>
    </row>
    <row r="20" spans="1:6" ht="12.75">
      <c r="A20" s="232"/>
      <c r="B20" s="246" t="s">
        <v>156</v>
      </c>
      <c r="C20" s="264">
        <v>4456178</v>
      </c>
      <c r="D20" s="264">
        <v>3474238</v>
      </c>
      <c r="E20" s="517">
        <v>555656</v>
      </c>
      <c r="F20" s="265">
        <f t="shared" si="0"/>
        <v>4029894</v>
      </c>
    </row>
    <row r="21" spans="1:6" ht="12.75">
      <c r="A21" s="244"/>
      <c r="B21" s="229" t="s">
        <v>173</v>
      </c>
      <c r="C21" s="262">
        <f aca="true" t="shared" si="1" ref="C21:D24">SUM(C13,C17)</f>
        <v>8444772</v>
      </c>
      <c r="D21" s="262">
        <f t="shared" si="1"/>
        <v>5582131.52</v>
      </c>
      <c r="E21" s="262">
        <f>SUM(E13,E17)</f>
        <v>1570000</v>
      </c>
      <c r="F21" s="266">
        <f t="shared" si="0"/>
        <v>7152131.52</v>
      </c>
    </row>
    <row r="22" spans="1:6" ht="12.75">
      <c r="A22" s="229"/>
      <c r="B22" s="245" t="s">
        <v>154</v>
      </c>
      <c r="C22" s="262">
        <f t="shared" si="1"/>
        <v>3574380</v>
      </c>
      <c r="D22" s="262">
        <f t="shared" si="1"/>
        <v>1914492</v>
      </c>
      <c r="E22" s="262">
        <f>SUM(E14,E18)</f>
        <v>1014344</v>
      </c>
      <c r="F22" s="262">
        <f t="shared" si="0"/>
        <v>2928836</v>
      </c>
    </row>
    <row r="23" spans="1:6" ht="12.75">
      <c r="A23" s="229"/>
      <c r="B23" s="245" t="s">
        <v>155</v>
      </c>
      <c r="C23" s="262">
        <f t="shared" si="1"/>
        <v>48548</v>
      </c>
      <c r="D23" s="262">
        <f t="shared" si="1"/>
        <v>29010.23</v>
      </c>
      <c r="E23" s="262">
        <f>SUM(E15,E19)</f>
        <v>0</v>
      </c>
      <c r="F23" s="262">
        <f t="shared" si="0"/>
        <v>29010.23</v>
      </c>
    </row>
    <row r="24" spans="1:6" ht="12.75">
      <c r="A24" s="232"/>
      <c r="B24" s="246" t="s">
        <v>156</v>
      </c>
      <c r="C24" s="265">
        <f t="shared" si="1"/>
        <v>4821844</v>
      </c>
      <c r="D24" s="265">
        <f t="shared" si="1"/>
        <v>3638629.29</v>
      </c>
      <c r="E24" s="265">
        <f>SUM(E16,E20)</f>
        <v>555656</v>
      </c>
      <c r="F24" s="265">
        <f t="shared" si="0"/>
        <v>4194285.29</v>
      </c>
    </row>
  </sheetData>
  <mergeCells count="5">
    <mergeCell ref="C11:C12"/>
    <mergeCell ref="D11:F11"/>
    <mergeCell ref="A8:F8"/>
    <mergeCell ref="A11:A12"/>
    <mergeCell ref="B11:B12"/>
  </mergeCells>
  <printOptions/>
  <pageMargins left="0.9448818897637796" right="0.9448818897637796" top="0.984251968503937" bottom="0.984251968503937" header="0.5118110236220472" footer="0.5118110236220472"/>
  <pageSetup horizontalDpi="600" verticalDpi="600" orientation="landscape" paperSize="9" scale="120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B1">
      <selection activeCell="K9" sqref="K9"/>
    </sheetView>
  </sheetViews>
  <sheetFormatPr defaultColWidth="9.00390625" defaultRowHeight="12.75"/>
  <cols>
    <col min="1" max="1" width="5.625" style="192" customWidth="1"/>
    <col min="2" max="2" width="4.875" style="192" bestFit="1" customWidth="1"/>
    <col min="3" max="3" width="6.25390625" style="192" bestFit="1" customWidth="1"/>
    <col min="4" max="4" width="18.875" style="192" customWidth="1"/>
    <col min="5" max="5" width="10.625" style="192" customWidth="1"/>
    <col min="6" max="6" width="11.25390625" style="198" customWidth="1"/>
    <col min="7" max="7" width="11.25390625" style="192" customWidth="1"/>
    <col min="8" max="8" width="8.75390625" style="192" customWidth="1"/>
    <col min="9" max="9" width="9.00390625" style="192" customWidth="1"/>
    <col min="10" max="10" width="2.375" style="192" customWidth="1"/>
    <col min="11" max="11" width="11.00390625" style="192" customWidth="1"/>
    <col min="12" max="12" width="12.875" style="192" customWidth="1"/>
    <col min="13" max="13" width="8.875" style="192" customWidth="1"/>
    <col min="14" max="14" width="8.75390625" style="192" bestFit="1" customWidth="1"/>
    <col min="15" max="15" width="10.25390625" style="192" customWidth="1"/>
    <col min="16" max="16" width="16.75390625" style="192" customWidth="1"/>
    <col min="17" max="16384" width="9.125" style="192" customWidth="1"/>
  </cols>
  <sheetData>
    <row r="1" spans="1:16" ht="11.25">
      <c r="A1" s="596" t="s">
        <v>267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</row>
    <row r="2" spans="1:16" ht="10.5" customHeight="1">
      <c r="A2" s="191"/>
      <c r="B2" s="191"/>
      <c r="C2" s="191"/>
      <c r="D2" s="191"/>
      <c r="E2" s="191"/>
      <c r="F2" s="196"/>
      <c r="G2" s="191"/>
      <c r="H2" s="191"/>
      <c r="I2" s="191"/>
      <c r="J2" s="191"/>
      <c r="K2" s="191"/>
      <c r="L2" s="191"/>
      <c r="M2" s="191"/>
      <c r="N2" s="191"/>
      <c r="O2" s="191"/>
      <c r="P2" s="8" t="s">
        <v>438</v>
      </c>
    </row>
    <row r="3" spans="1:16" s="193" customFormat="1" ht="19.5" customHeight="1">
      <c r="A3" s="597" t="s">
        <v>452</v>
      </c>
      <c r="B3" s="597" t="s">
        <v>404</v>
      </c>
      <c r="C3" s="597" t="s">
        <v>437</v>
      </c>
      <c r="D3" s="588" t="s">
        <v>472</v>
      </c>
      <c r="E3" s="588" t="s">
        <v>453</v>
      </c>
      <c r="F3" s="589" t="s">
        <v>254</v>
      </c>
      <c r="G3" s="592" t="s">
        <v>460</v>
      </c>
      <c r="H3" s="592"/>
      <c r="I3" s="592"/>
      <c r="J3" s="592"/>
      <c r="K3" s="592"/>
      <c r="L3" s="592"/>
      <c r="M3" s="592"/>
      <c r="N3" s="592"/>
      <c r="O3" s="593"/>
      <c r="P3" s="588" t="s">
        <v>458</v>
      </c>
    </row>
    <row r="4" spans="1:16" s="193" customFormat="1" ht="19.5" customHeight="1">
      <c r="A4" s="597"/>
      <c r="B4" s="597"/>
      <c r="C4" s="597"/>
      <c r="D4" s="588"/>
      <c r="E4" s="588"/>
      <c r="F4" s="590"/>
      <c r="G4" s="593" t="s">
        <v>255</v>
      </c>
      <c r="H4" s="588" t="s">
        <v>416</v>
      </c>
      <c r="I4" s="588"/>
      <c r="J4" s="588"/>
      <c r="K4" s="588"/>
      <c r="L4" s="588"/>
      <c r="M4" s="588" t="s">
        <v>167</v>
      </c>
      <c r="N4" s="588" t="s">
        <v>230</v>
      </c>
      <c r="O4" s="561" t="s">
        <v>256</v>
      </c>
      <c r="P4" s="588"/>
    </row>
    <row r="5" spans="1:16" s="193" customFormat="1" ht="29.25" customHeight="1">
      <c r="A5" s="597"/>
      <c r="B5" s="597"/>
      <c r="C5" s="597"/>
      <c r="D5" s="588"/>
      <c r="E5" s="588"/>
      <c r="F5" s="590"/>
      <c r="G5" s="593"/>
      <c r="H5" s="588" t="s">
        <v>477</v>
      </c>
      <c r="I5" s="588" t="s">
        <v>470</v>
      </c>
      <c r="J5" s="581" t="s">
        <v>478</v>
      </c>
      <c r="K5" s="582"/>
      <c r="L5" s="588" t="s">
        <v>471</v>
      </c>
      <c r="M5" s="588"/>
      <c r="N5" s="588"/>
      <c r="O5" s="562"/>
      <c r="P5" s="588"/>
    </row>
    <row r="6" spans="1:16" s="193" customFormat="1" ht="19.5" customHeight="1">
      <c r="A6" s="597"/>
      <c r="B6" s="597"/>
      <c r="C6" s="597"/>
      <c r="D6" s="588"/>
      <c r="E6" s="588"/>
      <c r="F6" s="590"/>
      <c r="G6" s="593"/>
      <c r="H6" s="588"/>
      <c r="I6" s="588"/>
      <c r="J6" s="583"/>
      <c r="K6" s="584"/>
      <c r="L6" s="588"/>
      <c r="M6" s="588"/>
      <c r="N6" s="588"/>
      <c r="O6" s="562"/>
      <c r="P6" s="588"/>
    </row>
    <row r="7" spans="1:16" s="193" customFormat="1" ht="19.5" customHeight="1">
      <c r="A7" s="597"/>
      <c r="B7" s="597"/>
      <c r="C7" s="597"/>
      <c r="D7" s="588"/>
      <c r="E7" s="588"/>
      <c r="F7" s="591"/>
      <c r="G7" s="593"/>
      <c r="H7" s="588"/>
      <c r="I7" s="588"/>
      <c r="J7" s="585"/>
      <c r="K7" s="586"/>
      <c r="L7" s="588"/>
      <c r="M7" s="588"/>
      <c r="N7" s="588"/>
      <c r="O7" s="563"/>
      <c r="P7" s="588"/>
    </row>
    <row r="8" spans="1:16" ht="9" customHeight="1">
      <c r="A8" s="194">
        <v>1</v>
      </c>
      <c r="B8" s="194">
        <v>2</v>
      </c>
      <c r="C8" s="194">
        <v>3</v>
      </c>
      <c r="D8" s="194">
        <v>4</v>
      </c>
      <c r="E8" s="194">
        <v>5</v>
      </c>
      <c r="F8" s="197">
        <v>6</v>
      </c>
      <c r="G8" s="194">
        <v>7</v>
      </c>
      <c r="H8" s="194">
        <v>8</v>
      </c>
      <c r="I8" s="194">
        <v>9</v>
      </c>
      <c r="J8" s="594">
        <v>10</v>
      </c>
      <c r="K8" s="595"/>
      <c r="L8" s="194">
        <v>11</v>
      </c>
      <c r="M8" s="194">
        <v>12</v>
      </c>
      <c r="N8" s="194">
        <v>13</v>
      </c>
      <c r="O8" s="194">
        <v>14</v>
      </c>
      <c r="P8" s="194">
        <v>15</v>
      </c>
    </row>
    <row r="9" spans="1:16" ht="181.5" customHeight="1">
      <c r="A9" s="199" t="s">
        <v>412</v>
      </c>
      <c r="B9" s="200">
        <v>900</v>
      </c>
      <c r="C9" s="200">
        <v>90001</v>
      </c>
      <c r="D9" s="178" t="s">
        <v>528</v>
      </c>
      <c r="E9" s="201">
        <v>2890000</v>
      </c>
      <c r="F9" s="201">
        <v>0</v>
      </c>
      <c r="G9" s="201">
        <v>965000</v>
      </c>
      <c r="H9" s="201">
        <v>0</v>
      </c>
      <c r="I9" s="201">
        <v>965000</v>
      </c>
      <c r="J9" s="202" t="s">
        <v>459</v>
      </c>
      <c r="K9" s="255"/>
      <c r="L9" s="201"/>
      <c r="M9" s="201">
        <v>965000</v>
      </c>
      <c r="N9" s="201">
        <v>960000</v>
      </c>
      <c r="O9" s="201" t="s">
        <v>131</v>
      </c>
      <c r="P9" s="200"/>
    </row>
    <row r="10" spans="1:16" ht="22.5" customHeight="1">
      <c r="A10" s="587" t="s">
        <v>476</v>
      </c>
      <c r="B10" s="587"/>
      <c r="C10" s="587"/>
      <c r="D10" s="587"/>
      <c r="E10" s="201">
        <f aca="true" t="shared" si="0" ref="E10:O10">SUM(E9:E9)</f>
        <v>2890000</v>
      </c>
      <c r="F10" s="201">
        <f t="shared" si="0"/>
        <v>0</v>
      </c>
      <c r="G10" s="201">
        <f t="shared" si="0"/>
        <v>965000</v>
      </c>
      <c r="H10" s="201">
        <f t="shared" si="0"/>
        <v>0</v>
      </c>
      <c r="I10" s="201">
        <f t="shared" si="0"/>
        <v>965000</v>
      </c>
      <c r="J10" s="201"/>
      <c r="K10" s="201">
        <f t="shared" si="0"/>
        <v>0</v>
      </c>
      <c r="L10" s="201">
        <f t="shared" si="0"/>
        <v>0</v>
      </c>
      <c r="M10" s="201">
        <f t="shared" si="0"/>
        <v>965000</v>
      </c>
      <c r="N10" s="201">
        <f t="shared" si="0"/>
        <v>960000</v>
      </c>
      <c r="O10" s="201">
        <f t="shared" si="0"/>
        <v>0</v>
      </c>
      <c r="P10" s="203" t="s">
        <v>443</v>
      </c>
    </row>
    <row r="12" spans="1:10" ht="11.25">
      <c r="A12" s="192" t="s">
        <v>194</v>
      </c>
      <c r="J12" s="192" t="s">
        <v>143</v>
      </c>
    </row>
    <row r="13" ht="11.25">
      <c r="A13" s="192" t="s">
        <v>195</v>
      </c>
    </row>
    <row r="14" ht="11.25">
      <c r="A14" s="192" t="s">
        <v>196</v>
      </c>
    </row>
    <row r="15" ht="11.25">
      <c r="A15" s="192" t="s">
        <v>197</v>
      </c>
    </row>
    <row r="16" ht="11.25">
      <c r="A16" s="192" t="s">
        <v>198</v>
      </c>
    </row>
  </sheetData>
  <mergeCells count="20">
    <mergeCell ref="J5:K7"/>
    <mergeCell ref="A10:D10"/>
    <mergeCell ref="H4:L4"/>
    <mergeCell ref="H5:H7"/>
    <mergeCell ref="I5:I7"/>
    <mergeCell ref="L5:L7"/>
    <mergeCell ref="F3:F7"/>
    <mergeCell ref="G3:O3"/>
    <mergeCell ref="M4:M7"/>
    <mergeCell ref="J8:K8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</mergeCells>
  <printOptions horizontalCentered="1"/>
  <pageMargins left="0" right="0" top="0.984251968503937" bottom="0" header="0.5118110236220472" footer="0.5118110236220472"/>
  <pageSetup horizontalDpi="600" verticalDpi="600" orientation="landscape" paperSize="9" scale="90" r:id="rId1"/>
  <headerFooter alignWithMargins="0">
    <oddHeader>&amp;R&amp;9Załącznik Nr &amp;A
do uchwały  Nr XXXIX/210/09
Rady Gminy w Skarżysku Kościelnym 
z dnia 30 grudnia 2009 r.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3"/>
  <dimension ref="A1:R587"/>
  <sheetViews>
    <sheetView workbookViewId="0" topLeftCell="A449">
      <selection activeCell="M426" sqref="M426"/>
    </sheetView>
  </sheetViews>
  <sheetFormatPr defaultColWidth="9.00390625" defaultRowHeight="12.75"/>
  <cols>
    <col min="1" max="1" width="6.125" style="90" customWidth="1"/>
    <col min="2" max="2" width="7.875" style="94" customWidth="1"/>
    <col min="3" max="3" width="7.75390625" style="95" hidden="1" customWidth="1"/>
    <col min="4" max="4" width="23.875" style="93" customWidth="1"/>
    <col min="5" max="6" width="10.75390625" style="430" customWidth="1"/>
    <col min="7" max="7" width="10.875" style="352" customWidth="1"/>
    <col min="8" max="12" width="10.75390625" style="352" customWidth="1"/>
    <col min="13" max="16384" width="10.75390625" style="92" customWidth="1"/>
  </cols>
  <sheetData>
    <row r="1" spans="2:12" ht="15" customHeight="1">
      <c r="B1" s="91"/>
      <c r="C1" s="89"/>
      <c r="E1" s="351"/>
      <c r="F1" s="351"/>
      <c r="G1" s="351"/>
      <c r="H1" s="351"/>
      <c r="I1" s="351"/>
      <c r="J1" s="351"/>
      <c r="K1" s="351"/>
      <c r="L1" s="351"/>
    </row>
    <row r="2" spans="5:9" ht="12">
      <c r="E2" s="352"/>
      <c r="F2" s="352"/>
      <c r="I2" s="353" t="s">
        <v>520</v>
      </c>
    </row>
    <row r="3" spans="5:9" ht="12">
      <c r="E3" s="352"/>
      <c r="F3" s="351"/>
      <c r="I3" s="353" t="s">
        <v>534</v>
      </c>
    </row>
    <row r="4" spans="5:9" ht="12">
      <c r="E4" s="352"/>
      <c r="F4" s="352"/>
      <c r="I4" s="353" t="s">
        <v>0</v>
      </c>
    </row>
    <row r="5" spans="4:9" ht="12">
      <c r="D5" s="98"/>
      <c r="E5" s="352"/>
      <c r="F5" s="352"/>
      <c r="I5" s="353" t="s">
        <v>535</v>
      </c>
    </row>
    <row r="6" spans="1:14" s="99" customFormat="1" ht="12">
      <c r="A6" s="39"/>
      <c r="B6" s="39"/>
      <c r="C6" s="39"/>
      <c r="D6" s="607" t="s">
        <v>251</v>
      </c>
      <c r="E6" s="608"/>
      <c r="F6" s="608"/>
      <c r="G6" s="608"/>
      <c r="H6" s="608"/>
      <c r="I6" s="608"/>
      <c r="J6" s="354"/>
      <c r="K6" s="354"/>
      <c r="L6" s="354"/>
      <c r="N6" s="92"/>
    </row>
    <row r="7" spans="1:14" s="99" customFormat="1" ht="12">
      <c r="A7" s="39"/>
      <c r="B7" s="39"/>
      <c r="C7" s="39"/>
      <c r="D7" s="39"/>
      <c r="E7" s="355"/>
      <c r="F7" s="355"/>
      <c r="G7" s="355"/>
      <c r="H7" s="355"/>
      <c r="I7" s="355"/>
      <c r="J7" s="354"/>
      <c r="K7" s="354"/>
      <c r="L7" s="356" t="s">
        <v>438</v>
      </c>
      <c r="N7" s="92"/>
    </row>
    <row r="8" spans="1:14" s="88" customFormat="1" ht="12.75">
      <c r="A8" s="548" t="s">
        <v>404</v>
      </c>
      <c r="B8" s="598" t="s">
        <v>405</v>
      </c>
      <c r="C8" s="598" t="s">
        <v>1</v>
      </c>
      <c r="D8" s="612" t="s">
        <v>415</v>
      </c>
      <c r="E8" s="609" t="s">
        <v>252</v>
      </c>
      <c r="F8" s="604" t="s">
        <v>408</v>
      </c>
      <c r="G8" s="605"/>
      <c r="H8" s="605"/>
      <c r="I8" s="605"/>
      <c r="J8" s="605"/>
      <c r="K8" s="605"/>
      <c r="L8" s="606"/>
      <c r="N8" s="92"/>
    </row>
    <row r="9" spans="1:14" s="100" customFormat="1" ht="12">
      <c r="A9" s="549"/>
      <c r="B9" s="599"/>
      <c r="C9" s="599"/>
      <c r="D9" s="613"/>
      <c r="E9" s="610"/>
      <c r="F9" s="609" t="s">
        <v>435</v>
      </c>
      <c r="G9" s="553" t="s">
        <v>461</v>
      </c>
      <c r="H9" s="544"/>
      <c r="I9" s="544"/>
      <c r="J9" s="544"/>
      <c r="K9" s="545"/>
      <c r="L9" s="602" t="s">
        <v>436</v>
      </c>
      <c r="N9" s="92"/>
    </row>
    <row r="10" spans="1:14" s="100" customFormat="1" ht="48">
      <c r="A10" s="550"/>
      <c r="B10" s="600"/>
      <c r="C10" s="600"/>
      <c r="D10" s="614"/>
      <c r="E10" s="611"/>
      <c r="F10" s="611"/>
      <c r="G10" s="357" t="s">
        <v>175</v>
      </c>
      <c r="H10" s="357" t="s">
        <v>462</v>
      </c>
      <c r="I10" s="358" t="s">
        <v>463</v>
      </c>
      <c r="J10" s="358" t="s">
        <v>464</v>
      </c>
      <c r="K10" s="358" t="s">
        <v>176</v>
      </c>
      <c r="L10" s="603"/>
      <c r="N10" s="92"/>
    </row>
    <row r="11" spans="1:14" s="105" customFormat="1" ht="12">
      <c r="A11" s="102">
        <v>1</v>
      </c>
      <c r="B11" s="103">
        <v>2</v>
      </c>
      <c r="C11" s="104"/>
      <c r="D11" s="101">
        <v>3</v>
      </c>
      <c r="E11" s="472">
        <v>4</v>
      </c>
      <c r="F11" s="472">
        <v>5</v>
      </c>
      <c r="G11" s="473">
        <v>6</v>
      </c>
      <c r="H11" s="473">
        <v>7</v>
      </c>
      <c r="I11" s="473">
        <v>8</v>
      </c>
      <c r="J11" s="473">
        <v>9</v>
      </c>
      <c r="K11" s="473">
        <v>10</v>
      </c>
      <c r="L11" s="473">
        <v>11</v>
      </c>
      <c r="N11" s="99"/>
    </row>
    <row r="12" spans="1:14" s="534" customFormat="1" ht="12.75">
      <c r="A12" s="106">
        <v>10</v>
      </c>
      <c r="B12" s="537"/>
      <c r="C12" s="538"/>
      <c r="D12" s="539" t="s">
        <v>484</v>
      </c>
      <c r="E12" s="540">
        <f aca="true" t="shared" si="0" ref="E12:E53">SUM(F12+L12)</f>
        <v>2939600</v>
      </c>
      <c r="F12" s="359">
        <f>SUM(F13,F17,F20,F22)</f>
        <v>9600</v>
      </c>
      <c r="G12" s="359">
        <f aca="true" t="shared" si="1" ref="G12:L12">SUM(G13,G17,G20,G22)</f>
        <v>0</v>
      </c>
      <c r="H12" s="359">
        <f t="shared" si="1"/>
        <v>0</v>
      </c>
      <c r="I12" s="359">
        <f t="shared" si="1"/>
        <v>0</v>
      </c>
      <c r="J12" s="359">
        <f t="shared" si="1"/>
        <v>0</v>
      </c>
      <c r="K12" s="359">
        <f t="shared" si="1"/>
        <v>9600</v>
      </c>
      <c r="L12" s="370">
        <f t="shared" si="1"/>
        <v>2930000</v>
      </c>
      <c r="N12" s="531"/>
    </row>
    <row r="13" spans="1:12" s="533" customFormat="1" ht="24">
      <c r="A13" s="108"/>
      <c r="B13" s="109">
        <v>1010</v>
      </c>
      <c r="C13" s="110"/>
      <c r="D13" s="107" t="s">
        <v>396</v>
      </c>
      <c r="E13" s="360">
        <f>SUM(F13+L13)</f>
        <v>2930000</v>
      </c>
      <c r="F13" s="361">
        <f>SUM(F14:F16)</f>
        <v>0</v>
      </c>
      <c r="G13" s="361">
        <f aca="true" t="shared" si="2" ref="G13:L13">SUM(G14:G16)</f>
        <v>0</v>
      </c>
      <c r="H13" s="361">
        <f t="shared" si="2"/>
        <v>0</v>
      </c>
      <c r="I13" s="361">
        <f t="shared" si="2"/>
        <v>0</v>
      </c>
      <c r="J13" s="361">
        <f t="shared" si="2"/>
        <v>0</v>
      </c>
      <c r="K13" s="361">
        <f t="shared" si="2"/>
        <v>0</v>
      </c>
      <c r="L13" s="368">
        <f t="shared" si="2"/>
        <v>2930000</v>
      </c>
    </row>
    <row r="14" spans="1:12" s="111" customFormat="1" ht="36" customHeight="1" hidden="1">
      <c r="A14" s="108"/>
      <c r="B14" s="112"/>
      <c r="C14" s="110">
        <v>6058</v>
      </c>
      <c r="D14" s="167" t="s">
        <v>326</v>
      </c>
      <c r="E14" s="360">
        <f>SUM(F14+L14)</f>
        <v>1608344</v>
      </c>
      <c r="F14" s="362">
        <f>SUM(G14:K14)</f>
        <v>0</v>
      </c>
      <c r="G14" s="363"/>
      <c r="H14" s="363"/>
      <c r="I14" s="363"/>
      <c r="J14" s="363"/>
      <c r="K14" s="363"/>
      <c r="L14" s="364">
        <v>1608344</v>
      </c>
    </row>
    <row r="15" spans="1:12" s="111" customFormat="1" ht="36" customHeight="1" hidden="1">
      <c r="A15" s="108"/>
      <c r="B15" s="112"/>
      <c r="C15" s="110"/>
      <c r="D15" s="167" t="s">
        <v>328</v>
      </c>
      <c r="E15" s="360">
        <f>SUM(F15+L15)</f>
        <v>30000</v>
      </c>
      <c r="F15" s="362">
        <f>SUM(G15:K15)</f>
        <v>0</v>
      </c>
      <c r="G15" s="363"/>
      <c r="H15" s="363"/>
      <c r="I15" s="363"/>
      <c r="J15" s="363"/>
      <c r="K15" s="363"/>
      <c r="L15" s="364">
        <v>30000</v>
      </c>
    </row>
    <row r="16" spans="1:12" s="111" customFormat="1" ht="36" hidden="1">
      <c r="A16" s="108"/>
      <c r="B16" s="112"/>
      <c r="C16" s="110">
        <v>6059</v>
      </c>
      <c r="D16" s="167" t="s">
        <v>327</v>
      </c>
      <c r="E16" s="360">
        <f>SUM(F16+L16)</f>
        <v>1291656</v>
      </c>
      <c r="F16" s="362">
        <f>SUM(G16:K16)</f>
        <v>0</v>
      </c>
      <c r="G16" s="363"/>
      <c r="H16" s="363"/>
      <c r="I16" s="363"/>
      <c r="J16" s="363"/>
      <c r="K16" s="363"/>
      <c r="L16" s="364">
        <v>1291656</v>
      </c>
    </row>
    <row r="17" spans="1:12" s="111" customFormat="1" ht="12">
      <c r="A17" s="108"/>
      <c r="B17" s="109">
        <v>1018</v>
      </c>
      <c r="C17" s="110"/>
      <c r="D17" s="107" t="s">
        <v>2</v>
      </c>
      <c r="E17" s="360">
        <f t="shared" si="0"/>
        <v>3000</v>
      </c>
      <c r="F17" s="361">
        <f>SUM(F18:F19)</f>
        <v>3000</v>
      </c>
      <c r="G17" s="361">
        <f aca="true" t="shared" si="3" ref="G17:L17">SUM(G18:G19)</f>
        <v>0</v>
      </c>
      <c r="H17" s="361">
        <f t="shared" si="3"/>
        <v>0</v>
      </c>
      <c r="I17" s="361">
        <f t="shared" si="3"/>
        <v>0</v>
      </c>
      <c r="J17" s="361">
        <f t="shared" si="3"/>
        <v>0</v>
      </c>
      <c r="K17" s="361">
        <f t="shared" si="3"/>
        <v>3000</v>
      </c>
      <c r="L17" s="368">
        <f t="shared" si="3"/>
        <v>0</v>
      </c>
    </row>
    <row r="18" spans="1:12" s="111" customFormat="1" ht="15.75" customHeight="1" hidden="1">
      <c r="A18" s="108"/>
      <c r="B18" s="112"/>
      <c r="C18" s="110">
        <v>4210</v>
      </c>
      <c r="D18" s="167" t="s">
        <v>3</v>
      </c>
      <c r="E18" s="360">
        <f t="shared" si="0"/>
        <v>1500</v>
      </c>
      <c r="F18" s="362">
        <f>SUM(G18:K18)</f>
        <v>1500</v>
      </c>
      <c r="G18" s="363"/>
      <c r="H18" s="363"/>
      <c r="I18" s="363"/>
      <c r="J18" s="363"/>
      <c r="K18" s="363">
        <v>1500</v>
      </c>
      <c r="L18" s="364"/>
    </row>
    <row r="19" spans="1:12" s="111" customFormat="1" ht="12" hidden="1">
      <c r="A19" s="108"/>
      <c r="B19" s="112"/>
      <c r="C19" s="110">
        <v>4300</v>
      </c>
      <c r="D19" s="167" t="s">
        <v>4</v>
      </c>
      <c r="E19" s="360">
        <f t="shared" si="0"/>
        <v>1500</v>
      </c>
      <c r="F19" s="362">
        <f>SUM(G19:K19)</f>
        <v>1500</v>
      </c>
      <c r="G19" s="363"/>
      <c r="H19" s="363"/>
      <c r="I19" s="363"/>
      <c r="J19" s="363"/>
      <c r="K19" s="363">
        <v>1500</v>
      </c>
      <c r="L19" s="364"/>
    </row>
    <row r="20" spans="1:12" s="111" customFormat="1" ht="12">
      <c r="A20" s="108"/>
      <c r="B20" s="112">
        <v>1030</v>
      </c>
      <c r="C20" s="110"/>
      <c r="D20" s="107" t="s">
        <v>5</v>
      </c>
      <c r="E20" s="360">
        <f t="shared" si="0"/>
        <v>1600</v>
      </c>
      <c r="F20" s="361">
        <f>SUM(F21:F21)</f>
        <v>1600</v>
      </c>
      <c r="G20" s="361">
        <f aca="true" t="shared" si="4" ref="G20:L20">SUM(G21:G21)</f>
        <v>0</v>
      </c>
      <c r="H20" s="361">
        <f t="shared" si="4"/>
        <v>0</v>
      </c>
      <c r="I20" s="361">
        <f t="shared" si="4"/>
        <v>0</v>
      </c>
      <c r="J20" s="361">
        <f t="shared" si="4"/>
        <v>0</v>
      </c>
      <c r="K20" s="361">
        <f t="shared" si="4"/>
        <v>1600</v>
      </c>
      <c r="L20" s="368">
        <f t="shared" si="4"/>
        <v>0</v>
      </c>
    </row>
    <row r="21" spans="1:12" ht="48" hidden="1">
      <c r="A21" s="115"/>
      <c r="B21" s="112"/>
      <c r="C21" s="110">
        <v>2850</v>
      </c>
      <c r="D21" s="114" t="s">
        <v>115</v>
      </c>
      <c r="E21" s="360">
        <f t="shared" si="0"/>
        <v>1600</v>
      </c>
      <c r="F21" s="362">
        <f>SUM(G21:K21)</f>
        <v>1600</v>
      </c>
      <c r="G21" s="365"/>
      <c r="H21" s="365"/>
      <c r="I21" s="365"/>
      <c r="J21" s="365"/>
      <c r="K21" s="365">
        <v>1600</v>
      </c>
      <c r="L21" s="366"/>
    </row>
    <row r="22" spans="1:18" s="111" customFormat="1" ht="12">
      <c r="A22" s="108"/>
      <c r="B22" s="112">
        <v>1095</v>
      </c>
      <c r="C22" s="110"/>
      <c r="D22" s="107" t="s">
        <v>485</v>
      </c>
      <c r="E22" s="367">
        <f t="shared" si="0"/>
        <v>5000</v>
      </c>
      <c r="F22" s="368">
        <f aca="true" t="shared" si="5" ref="F22:L22">SUM(F23:F25)</f>
        <v>5000</v>
      </c>
      <c r="G22" s="368">
        <f t="shared" si="5"/>
        <v>0</v>
      </c>
      <c r="H22" s="368">
        <f t="shared" si="5"/>
        <v>0</v>
      </c>
      <c r="I22" s="368">
        <f t="shared" si="5"/>
        <v>0</v>
      </c>
      <c r="J22" s="368">
        <f t="shared" si="5"/>
        <v>0</v>
      </c>
      <c r="K22" s="368">
        <f t="shared" si="5"/>
        <v>5000</v>
      </c>
      <c r="L22" s="368">
        <f t="shared" si="5"/>
        <v>0</v>
      </c>
      <c r="P22" s="116"/>
      <c r="Q22" s="117"/>
      <c r="R22" s="117"/>
    </row>
    <row r="23" spans="1:18" ht="15" customHeight="1" hidden="1">
      <c r="A23" s="115"/>
      <c r="B23" s="112"/>
      <c r="C23" s="110">
        <v>4210</v>
      </c>
      <c r="D23" s="114" t="s">
        <v>3</v>
      </c>
      <c r="E23" s="360">
        <f t="shared" si="0"/>
        <v>2000</v>
      </c>
      <c r="F23" s="362">
        <f>SUM(G23:K23)</f>
        <v>2000</v>
      </c>
      <c r="G23" s="365"/>
      <c r="H23" s="365"/>
      <c r="I23" s="365"/>
      <c r="J23" s="365"/>
      <c r="K23" s="365">
        <v>2000</v>
      </c>
      <c r="L23" s="366"/>
      <c r="P23" s="116"/>
      <c r="Q23" s="118"/>
      <c r="R23" s="118"/>
    </row>
    <row r="24" spans="1:18" ht="12" hidden="1">
      <c r="A24" s="115"/>
      <c r="B24" s="119"/>
      <c r="C24" s="120">
        <v>4300</v>
      </c>
      <c r="D24" s="114" t="s">
        <v>4</v>
      </c>
      <c r="E24" s="360">
        <f t="shared" si="0"/>
        <v>3000</v>
      </c>
      <c r="F24" s="362">
        <f>SUM(G24:K24)</f>
        <v>3000</v>
      </c>
      <c r="G24" s="365"/>
      <c r="H24" s="365"/>
      <c r="I24" s="365"/>
      <c r="J24" s="365"/>
      <c r="K24" s="365">
        <v>3000</v>
      </c>
      <c r="L24" s="366"/>
      <c r="P24" s="116"/>
      <c r="Q24" s="118"/>
      <c r="R24" s="118"/>
    </row>
    <row r="25" spans="1:18" ht="12" hidden="1">
      <c r="A25" s="115"/>
      <c r="B25" s="119"/>
      <c r="C25" s="120">
        <v>4430</v>
      </c>
      <c r="D25" s="114" t="s">
        <v>6</v>
      </c>
      <c r="E25" s="367">
        <f t="shared" si="0"/>
        <v>0</v>
      </c>
      <c r="F25" s="362">
        <f>SUM(G25:K25)</f>
        <v>0</v>
      </c>
      <c r="G25" s="365"/>
      <c r="H25" s="365"/>
      <c r="I25" s="365"/>
      <c r="J25" s="365"/>
      <c r="K25" s="365"/>
      <c r="L25" s="366"/>
      <c r="P25" s="116"/>
      <c r="Q25" s="118"/>
      <c r="R25" s="118"/>
    </row>
    <row r="26" spans="1:12" s="534" customFormat="1" ht="12.75">
      <c r="A26" s="106">
        <v>600</v>
      </c>
      <c r="B26" s="121"/>
      <c r="C26" s="122"/>
      <c r="D26" s="180" t="s">
        <v>511</v>
      </c>
      <c r="E26" s="369">
        <f t="shared" si="0"/>
        <v>2000079</v>
      </c>
      <c r="F26" s="370">
        <f aca="true" t="shared" si="6" ref="F26:L26">SUM(F27,F29,F33,F43)</f>
        <v>180500</v>
      </c>
      <c r="G26" s="371">
        <f t="shared" si="6"/>
        <v>3000</v>
      </c>
      <c r="H26" s="371">
        <f t="shared" si="6"/>
        <v>0</v>
      </c>
      <c r="I26" s="371">
        <f t="shared" si="6"/>
        <v>0</v>
      </c>
      <c r="J26" s="371">
        <f t="shared" si="6"/>
        <v>0</v>
      </c>
      <c r="K26" s="371">
        <f t="shared" si="6"/>
        <v>177500</v>
      </c>
      <c r="L26" s="371">
        <f t="shared" si="6"/>
        <v>1819579</v>
      </c>
    </row>
    <row r="27" spans="1:12" s="111" customFormat="1" ht="14.25" customHeight="1">
      <c r="A27" s="108"/>
      <c r="B27" s="119">
        <v>60004</v>
      </c>
      <c r="C27" s="120"/>
      <c r="D27" s="107" t="s">
        <v>193</v>
      </c>
      <c r="E27" s="372">
        <f aca="true" t="shared" si="7" ref="E27:E32">SUM(F27+L27)</f>
        <v>30000</v>
      </c>
      <c r="F27" s="362">
        <f aca="true" t="shared" si="8" ref="F27:L27">SUM(F28:F28)</f>
        <v>30000</v>
      </c>
      <c r="G27" s="362">
        <f t="shared" si="8"/>
        <v>0</v>
      </c>
      <c r="H27" s="362">
        <f t="shared" si="8"/>
        <v>0</v>
      </c>
      <c r="I27" s="362">
        <f t="shared" si="8"/>
        <v>0</v>
      </c>
      <c r="J27" s="362">
        <f t="shared" si="8"/>
        <v>0</v>
      </c>
      <c r="K27" s="362">
        <f t="shared" si="8"/>
        <v>30000</v>
      </c>
      <c r="L27" s="382">
        <f t="shared" si="8"/>
        <v>0</v>
      </c>
    </row>
    <row r="28" spans="1:12" ht="12" hidden="1">
      <c r="A28" s="115"/>
      <c r="B28" s="119"/>
      <c r="C28" s="120">
        <v>4300</v>
      </c>
      <c r="D28" s="114" t="s">
        <v>4</v>
      </c>
      <c r="E28" s="372">
        <f t="shared" si="7"/>
        <v>30000</v>
      </c>
      <c r="F28" s="373">
        <f>SUM(G28:K28)</f>
        <v>30000</v>
      </c>
      <c r="G28" s="366"/>
      <c r="H28" s="374"/>
      <c r="I28" s="366"/>
      <c r="J28" s="374"/>
      <c r="K28" s="366">
        <v>30000</v>
      </c>
      <c r="L28" s="366"/>
    </row>
    <row r="29" spans="1:12" s="111" customFormat="1" ht="14.25" customHeight="1">
      <c r="A29" s="108"/>
      <c r="B29" s="119">
        <v>60014</v>
      </c>
      <c r="C29" s="120"/>
      <c r="D29" s="107" t="s">
        <v>140</v>
      </c>
      <c r="E29" s="372">
        <f t="shared" si="7"/>
        <v>950000</v>
      </c>
      <c r="F29" s="382">
        <f aca="true" t="shared" si="9" ref="F29:L29">SUM(F30:F32)</f>
        <v>0</v>
      </c>
      <c r="G29" s="382">
        <f t="shared" si="9"/>
        <v>0</v>
      </c>
      <c r="H29" s="382">
        <f t="shared" si="9"/>
        <v>0</v>
      </c>
      <c r="I29" s="382">
        <f t="shared" si="9"/>
        <v>0</v>
      </c>
      <c r="J29" s="382">
        <f t="shared" si="9"/>
        <v>0</v>
      </c>
      <c r="K29" s="382">
        <f t="shared" si="9"/>
        <v>0</v>
      </c>
      <c r="L29" s="392">
        <f t="shared" si="9"/>
        <v>950000</v>
      </c>
    </row>
    <row r="30" spans="1:12" ht="12" hidden="1">
      <c r="A30" s="115"/>
      <c r="B30" s="119"/>
      <c r="C30" s="120">
        <v>2320</v>
      </c>
      <c r="D30" s="114" t="s">
        <v>6</v>
      </c>
      <c r="E30" s="372">
        <f t="shared" si="7"/>
        <v>0</v>
      </c>
      <c r="F30" s="373">
        <f aca="true" t="shared" si="10" ref="F30:F46">SUM(G30:K30)</f>
        <v>0</v>
      </c>
      <c r="G30" s="366"/>
      <c r="H30" s="374"/>
      <c r="I30" s="366"/>
      <c r="J30" s="374"/>
      <c r="K30" s="366"/>
      <c r="L30" s="366"/>
    </row>
    <row r="31" spans="1:12" ht="24" hidden="1">
      <c r="A31" s="115"/>
      <c r="B31" s="119"/>
      <c r="C31" s="120">
        <v>6050</v>
      </c>
      <c r="D31" s="167" t="s">
        <v>328</v>
      </c>
      <c r="E31" s="372">
        <f t="shared" si="7"/>
        <v>100000</v>
      </c>
      <c r="F31" s="373">
        <f t="shared" si="10"/>
        <v>0</v>
      </c>
      <c r="G31" s="366"/>
      <c r="H31" s="374"/>
      <c r="I31" s="366"/>
      <c r="J31" s="374"/>
      <c r="K31" s="366"/>
      <c r="L31" s="366">
        <v>100000</v>
      </c>
    </row>
    <row r="32" spans="1:12" ht="12" hidden="1">
      <c r="A32" s="115"/>
      <c r="B32" s="119"/>
      <c r="C32" s="120">
        <v>6300</v>
      </c>
      <c r="D32" s="114"/>
      <c r="E32" s="372">
        <f t="shared" si="7"/>
        <v>850000</v>
      </c>
      <c r="F32" s="373">
        <f t="shared" si="10"/>
        <v>0</v>
      </c>
      <c r="G32" s="366"/>
      <c r="H32" s="374"/>
      <c r="I32" s="366"/>
      <c r="J32" s="374"/>
      <c r="K32" s="366"/>
      <c r="L32" s="366">
        <v>850000</v>
      </c>
    </row>
    <row r="33" spans="1:12" s="111" customFormat="1" ht="12">
      <c r="A33" s="108"/>
      <c r="B33" s="119">
        <v>60016</v>
      </c>
      <c r="C33" s="120"/>
      <c r="D33" s="107" t="s">
        <v>512</v>
      </c>
      <c r="E33" s="372">
        <f t="shared" si="0"/>
        <v>971579</v>
      </c>
      <c r="F33" s="382">
        <f>SUM(F34:F42)</f>
        <v>139000</v>
      </c>
      <c r="G33" s="392">
        <f aca="true" t="shared" si="11" ref="G33:L33">SUM(G34:G42)</f>
        <v>3000</v>
      </c>
      <c r="H33" s="392">
        <f t="shared" si="11"/>
        <v>0</v>
      </c>
      <c r="I33" s="392">
        <f t="shared" si="11"/>
        <v>0</v>
      </c>
      <c r="J33" s="392">
        <f t="shared" si="11"/>
        <v>0</v>
      </c>
      <c r="K33" s="392">
        <f t="shared" si="11"/>
        <v>136000</v>
      </c>
      <c r="L33" s="392">
        <f t="shared" si="11"/>
        <v>832579</v>
      </c>
    </row>
    <row r="34" spans="1:12" s="111" customFormat="1" ht="12" hidden="1">
      <c r="A34" s="108"/>
      <c r="B34" s="119"/>
      <c r="C34" s="120">
        <v>4170</v>
      </c>
      <c r="D34" s="114" t="s">
        <v>16</v>
      </c>
      <c r="E34" s="372">
        <f t="shared" si="0"/>
        <v>3000</v>
      </c>
      <c r="F34" s="373">
        <f t="shared" si="10"/>
        <v>3000</v>
      </c>
      <c r="G34" s="364">
        <v>3000</v>
      </c>
      <c r="H34" s="375"/>
      <c r="I34" s="364"/>
      <c r="J34" s="375"/>
      <c r="K34" s="364"/>
      <c r="L34" s="364"/>
    </row>
    <row r="35" spans="1:12" ht="13.5" customHeight="1" hidden="1">
      <c r="A35" s="115"/>
      <c r="B35" s="119"/>
      <c r="C35" s="120">
        <v>4210</v>
      </c>
      <c r="D35" s="114" t="s">
        <v>3</v>
      </c>
      <c r="E35" s="372">
        <f t="shared" si="0"/>
        <v>12000</v>
      </c>
      <c r="F35" s="373">
        <f t="shared" si="10"/>
        <v>12000</v>
      </c>
      <c r="G35" s="366"/>
      <c r="H35" s="374"/>
      <c r="I35" s="366"/>
      <c r="J35" s="374"/>
      <c r="K35" s="366">
        <v>12000</v>
      </c>
      <c r="L35" s="366"/>
    </row>
    <row r="36" spans="1:12" ht="12" hidden="1">
      <c r="A36" s="115"/>
      <c r="B36" s="119"/>
      <c r="C36" s="120">
        <v>4270</v>
      </c>
      <c r="D36" s="114" t="s">
        <v>7</v>
      </c>
      <c r="E36" s="372">
        <f t="shared" si="0"/>
        <v>80000</v>
      </c>
      <c r="F36" s="373">
        <f t="shared" si="10"/>
        <v>80000</v>
      </c>
      <c r="G36" s="366"/>
      <c r="H36" s="374"/>
      <c r="I36" s="366"/>
      <c r="J36" s="374"/>
      <c r="K36" s="366">
        <v>80000</v>
      </c>
      <c r="L36" s="366"/>
    </row>
    <row r="37" spans="1:12" ht="12" hidden="1">
      <c r="A37" s="115"/>
      <c r="B37" s="119"/>
      <c r="C37" s="120">
        <v>4300</v>
      </c>
      <c r="D37" s="114" t="s">
        <v>4</v>
      </c>
      <c r="E37" s="372">
        <f t="shared" si="0"/>
        <v>40000</v>
      </c>
      <c r="F37" s="373">
        <f t="shared" si="10"/>
        <v>40000</v>
      </c>
      <c r="G37" s="366"/>
      <c r="H37" s="374"/>
      <c r="I37" s="366"/>
      <c r="J37" s="374"/>
      <c r="K37" s="366">
        <v>40000</v>
      </c>
      <c r="L37" s="366"/>
    </row>
    <row r="38" spans="1:12" ht="12" hidden="1">
      <c r="A38" s="115"/>
      <c r="B38" s="119"/>
      <c r="C38" s="120">
        <v>4430</v>
      </c>
      <c r="D38" s="114" t="s">
        <v>6</v>
      </c>
      <c r="E38" s="372">
        <f t="shared" si="0"/>
        <v>4000</v>
      </c>
      <c r="F38" s="373">
        <f t="shared" si="10"/>
        <v>4000</v>
      </c>
      <c r="G38" s="366"/>
      <c r="H38" s="374"/>
      <c r="I38" s="366"/>
      <c r="J38" s="374"/>
      <c r="K38" s="366">
        <v>4000</v>
      </c>
      <c r="L38" s="366"/>
    </row>
    <row r="39" spans="1:12" ht="12" hidden="1">
      <c r="A39" s="115"/>
      <c r="B39" s="119"/>
      <c r="C39" s="120">
        <v>6050</v>
      </c>
      <c r="D39" s="114" t="s">
        <v>384</v>
      </c>
      <c r="E39" s="372">
        <f>SUM(F39+L39)</f>
        <v>50000</v>
      </c>
      <c r="F39" s="373">
        <f>SUM(G39:K39)</f>
        <v>0</v>
      </c>
      <c r="G39" s="366"/>
      <c r="H39" s="374"/>
      <c r="I39" s="366"/>
      <c r="J39" s="374"/>
      <c r="K39" s="366"/>
      <c r="L39" s="366">
        <v>50000</v>
      </c>
    </row>
    <row r="40" spans="1:12" ht="36" hidden="1">
      <c r="A40" s="115"/>
      <c r="B40" s="119"/>
      <c r="C40" s="120">
        <v>6050</v>
      </c>
      <c r="D40" s="114" t="s">
        <v>183</v>
      </c>
      <c r="E40" s="372">
        <f t="shared" si="0"/>
        <v>56140</v>
      </c>
      <c r="F40" s="373">
        <f t="shared" si="10"/>
        <v>0</v>
      </c>
      <c r="G40" s="366"/>
      <c r="H40" s="374"/>
      <c r="I40" s="366"/>
      <c r="J40" s="374"/>
      <c r="K40" s="366"/>
      <c r="L40" s="366">
        <v>56140</v>
      </c>
    </row>
    <row r="41" spans="1:12" ht="36" hidden="1">
      <c r="A41" s="115"/>
      <c r="B41" s="119"/>
      <c r="C41" s="120">
        <v>6058</v>
      </c>
      <c r="D41" s="167" t="s">
        <v>326</v>
      </c>
      <c r="E41" s="372">
        <f>SUM(F41+L41)</f>
        <v>435863</v>
      </c>
      <c r="F41" s="373">
        <f>SUM(G41:K41)</f>
        <v>0</v>
      </c>
      <c r="G41" s="366"/>
      <c r="H41" s="374"/>
      <c r="I41" s="366"/>
      <c r="J41" s="374"/>
      <c r="K41" s="366"/>
      <c r="L41" s="366">
        <v>435863</v>
      </c>
    </row>
    <row r="42" spans="1:12" ht="36" hidden="1">
      <c r="A42" s="115"/>
      <c r="B42" s="119"/>
      <c r="C42" s="120">
        <v>6059</v>
      </c>
      <c r="D42" s="167" t="s">
        <v>327</v>
      </c>
      <c r="E42" s="372">
        <f>SUM(F42+L42)</f>
        <v>290576</v>
      </c>
      <c r="F42" s="373">
        <f>SUM(G42:K42)</f>
        <v>0</v>
      </c>
      <c r="G42" s="366"/>
      <c r="H42" s="374"/>
      <c r="I42" s="366"/>
      <c r="J42" s="374"/>
      <c r="K42" s="366"/>
      <c r="L42" s="366">
        <v>290576</v>
      </c>
    </row>
    <row r="43" spans="1:12" s="531" customFormat="1" ht="12">
      <c r="A43" s="530"/>
      <c r="B43" s="119">
        <v>60095</v>
      </c>
      <c r="C43" s="120"/>
      <c r="D43" s="107" t="s">
        <v>485</v>
      </c>
      <c r="E43" s="368">
        <f t="shared" si="0"/>
        <v>48500</v>
      </c>
      <c r="F43" s="382">
        <f aca="true" t="shared" si="12" ref="F43:L43">SUM(F44:F46)</f>
        <v>11500</v>
      </c>
      <c r="G43" s="382">
        <f t="shared" si="12"/>
        <v>0</v>
      </c>
      <c r="H43" s="382">
        <f t="shared" si="12"/>
        <v>0</v>
      </c>
      <c r="I43" s="382">
        <f t="shared" si="12"/>
        <v>0</v>
      </c>
      <c r="J43" s="382">
        <f t="shared" si="12"/>
        <v>0</v>
      </c>
      <c r="K43" s="382">
        <f t="shared" si="12"/>
        <v>11500</v>
      </c>
      <c r="L43" s="382">
        <f t="shared" si="12"/>
        <v>37000</v>
      </c>
    </row>
    <row r="44" spans="1:12" ht="16.5" customHeight="1" hidden="1">
      <c r="A44" s="115"/>
      <c r="B44" s="119"/>
      <c r="C44" s="120">
        <v>4210</v>
      </c>
      <c r="D44" s="114" t="s">
        <v>3</v>
      </c>
      <c r="E44" s="376">
        <f t="shared" si="0"/>
        <v>6500</v>
      </c>
      <c r="F44" s="373">
        <f t="shared" si="10"/>
        <v>6500</v>
      </c>
      <c r="G44" s="366"/>
      <c r="H44" s="374"/>
      <c r="I44" s="366"/>
      <c r="J44" s="374"/>
      <c r="K44" s="366">
        <v>6500</v>
      </c>
      <c r="L44" s="366"/>
    </row>
    <row r="45" spans="1:12" ht="36" hidden="1">
      <c r="A45" s="115"/>
      <c r="B45" s="119"/>
      <c r="C45" s="120">
        <v>6050</v>
      </c>
      <c r="D45" s="167" t="s">
        <v>385</v>
      </c>
      <c r="E45" s="376">
        <f t="shared" si="0"/>
        <v>37000</v>
      </c>
      <c r="F45" s="373">
        <f t="shared" si="10"/>
        <v>0</v>
      </c>
      <c r="G45" s="366"/>
      <c r="H45" s="374"/>
      <c r="I45" s="366"/>
      <c r="J45" s="374"/>
      <c r="K45" s="366"/>
      <c r="L45" s="366">
        <v>37000</v>
      </c>
    </row>
    <row r="46" spans="1:12" ht="12" hidden="1">
      <c r="A46" s="283"/>
      <c r="B46" s="126"/>
      <c r="C46" s="127">
        <v>4300</v>
      </c>
      <c r="D46" s="125" t="s">
        <v>4</v>
      </c>
      <c r="E46" s="377">
        <f t="shared" si="0"/>
        <v>5000</v>
      </c>
      <c r="F46" s="362">
        <f t="shared" si="10"/>
        <v>5000</v>
      </c>
      <c r="G46" s="378"/>
      <c r="H46" s="379"/>
      <c r="I46" s="378"/>
      <c r="J46" s="379"/>
      <c r="K46" s="378">
        <v>5000</v>
      </c>
      <c r="L46" s="378"/>
    </row>
    <row r="47" spans="1:12" s="99" customFormat="1" ht="13.5" customHeight="1">
      <c r="A47" s="106">
        <v>700</v>
      </c>
      <c r="B47" s="128"/>
      <c r="C47" s="122"/>
      <c r="D47" s="168" t="s">
        <v>486</v>
      </c>
      <c r="E47" s="359">
        <f t="shared" si="0"/>
        <v>40000</v>
      </c>
      <c r="F47" s="380">
        <f>SUM(F48)</f>
        <v>40000</v>
      </c>
      <c r="G47" s="381">
        <f aca="true" t="shared" si="13" ref="G47:L47">SUM(G48)</f>
        <v>0</v>
      </c>
      <c r="H47" s="381">
        <f t="shared" si="13"/>
        <v>0</v>
      </c>
      <c r="I47" s="381">
        <f t="shared" si="13"/>
        <v>0</v>
      </c>
      <c r="J47" s="381">
        <f t="shared" si="13"/>
        <v>0</v>
      </c>
      <c r="K47" s="381">
        <f t="shared" si="13"/>
        <v>40000</v>
      </c>
      <c r="L47" s="381">
        <f t="shared" si="13"/>
        <v>0</v>
      </c>
    </row>
    <row r="48" spans="1:12" s="111" customFormat="1" ht="24">
      <c r="A48" s="108"/>
      <c r="B48" s="119">
        <v>70005</v>
      </c>
      <c r="C48" s="120"/>
      <c r="D48" s="123" t="s">
        <v>487</v>
      </c>
      <c r="E48" s="361">
        <f t="shared" si="0"/>
        <v>40000</v>
      </c>
      <c r="F48" s="382">
        <f>SUM(F49:F52)</f>
        <v>40000</v>
      </c>
      <c r="G48" s="382">
        <f aca="true" t="shared" si="14" ref="G48:L48">SUM(G49:G52)</f>
        <v>0</v>
      </c>
      <c r="H48" s="382">
        <f t="shared" si="14"/>
        <v>0</v>
      </c>
      <c r="I48" s="382">
        <f t="shared" si="14"/>
        <v>0</v>
      </c>
      <c r="J48" s="382">
        <f t="shared" si="14"/>
        <v>0</v>
      </c>
      <c r="K48" s="382">
        <f t="shared" si="14"/>
        <v>40000</v>
      </c>
      <c r="L48" s="382">
        <f t="shared" si="14"/>
        <v>0</v>
      </c>
    </row>
    <row r="49" spans="1:12" s="111" customFormat="1" ht="36" hidden="1">
      <c r="A49" s="108"/>
      <c r="B49" s="119"/>
      <c r="C49" s="120">
        <v>4590</v>
      </c>
      <c r="D49" s="132" t="s">
        <v>329</v>
      </c>
      <c r="E49" s="361">
        <f t="shared" si="0"/>
        <v>20000</v>
      </c>
      <c r="F49" s="362">
        <f>SUM(G49:K49)</f>
        <v>20000</v>
      </c>
      <c r="G49" s="364"/>
      <c r="H49" s="375"/>
      <c r="I49" s="364"/>
      <c r="J49" s="375"/>
      <c r="K49" s="364">
        <v>20000</v>
      </c>
      <c r="L49" s="364"/>
    </row>
    <row r="50" spans="1:12" ht="12" hidden="1">
      <c r="A50" s="115"/>
      <c r="B50" s="119"/>
      <c r="C50" s="120">
        <v>4300</v>
      </c>
      <c r="D50" s="124" t="s">
        <v>4</v>
      </c>
      <c r="E50" s="361">
        <f t="shared" si="0"/>
        <v>10000</v>
      </c>
      <c r="F50" s="362">
        <f>SUM(G50:K50)</f>
        <v>10000</v>
      </c>
      <c r="G50" s="366"/>
      <c r="H50" s="374"/>
      <c r="I50" s="365"/>
      <c r="J50" s="366"/>
      <c r="K50" s="383">
        <v>10000</v>
      </c>
      <c r="L50" s="366"/>
    </row>
    <row r="51" spans="1:12" ht="24" hidden="1">
      <c r="A51" s="140"/>
      <c r="B51" s="278"/>
      <c r="C51" s="281">
        <v>6060</v>
      </c>
      <c r="D51" s="280" t="s">
        <v>119</v>
      </c>
      <c r="E51" s="384">
        <f t="shared" si="0"/>
        <v>0</v>
      </c>
      <c r="F51" s="362">
        <f>SUM(G51:K51)</f>
        <v>0</v>
      </c>
      <c r="G51" s="366"/>
      <c r="H51" s="374"/>
      <c r="I51" s="366"/>
      <c r="J51" s="374"/>
      <c r="K51" s="365"/>
      <c r="L51" s="366"/>
    </row>
    <row r="52" spans="1:12" ht="12" hidden="1">
      <c r="A52" s="115"/>
      <c r="B52" s="119"/>
      <c r="C52" s="120">
        <v>4430</v>
      </c>
      <c r="D52" s="124" t="s">
        <v>6</v>
      </c>
      <c r="E52" s="361">
        <f t="shared" si="0"/>
        <v>10000</v>
      </c>
      <c r="F52" s="362">
        <f>SUM(G52:K52)</f>
        <v>10000</v>
      </c>
      <c r="G52" s="378"/>
      <c r="H52" s="374"/>
      <c r="I52" s="366"/>
      <c r="J52" s="374"/>
      <c r="K52" s="366">
        <v>10000</v>
      </c>
      <c r="L52" s="366"/>
    </row>
    <row r="53" spans="1:12" s="99" customFormat="1" ht="12.75">
      <c r="A53" s="106">
        <v>710</v>
      </c>
      <c r="B53" s="128"/>
      <c r="C53" s="122"/>
      <c r="D53" s="168" t="s">
        <v>164</v>
      </c>
      <c r="E53" s="359">
        <f t="shared" si="0"/>
        <v>218000</v>
      </c>
      <c r="F53" s="380">
        <f>SUM(F54,F60)</f>
        <v>218000</v>
      </c>
      <c r="G53" s="381">
        <f aca="true" t="shared" si="15" ref="G53:L53">SUM(G54,G60)</f>
        <v>0</v>
      </c>
      <c r="H53" s="381">
        <f t="shared" si="15"/>
        <v>0</v>
      </c>
      <c r="I53" s="381">
        <f t="shared" si="15"/>
        <v>0</v>
      </c>
      <c r="J53" s="381">
        <f t="shared" si="15"/>
        <v>0</v>
      </c>
      <c r="K53" s="381">
        <f t="shared" si="15"/>
        <v>218000</v>
      </c>
      <c r="L53" s="381">
        <f t="shared" si="15"/>
        <v>0</v>
      </c>
    </row>
    <row r="54" spans="1:12" s="111" customFormat="1" ht="24">
      <c r="A54" s="108"/>
      <c r="B54" s="119">
        <v>71004</v>
      </c>
      <c r="C54" s="120"/>
      <c r="D54" s="123" t="s">
        <v>8</v>
      </c>
      <c r="E54" s="361">
        <f aca="true" t="shared" si="16" ref="E54:E98">SUM(F54+L54)</f>
        <v>200000</v>
      </c>
      <c r="F54" s="362">
        <f aca="true" t="shared" si="17" ref="F54:L54">SUM(F55:F59)</f>
        <v>200000</v>
      </c>
      <c r="G54" s="362">
        <f t="shared" si="17"/>
        <v>0</v>
      </c>
      <c r="H54" s="362">
        <f t="shared" si="17"/>
        <v>0</v>
      </c>
      <c r="I54" s="362">
        <f t="shared" si="17"/>
        <v>0</v>
      </c>
      <c r="J54" s="362">
        <f t="shared" si="17"/>
        <v>0</v>
      </c>
      <c r="K54" s="362">
        <f t="shared" si="17"/>
        <v>200000</v>
      </c>
      <c r="L54" s="382">
        <f t="shared" si="17"/>
        <v>0</v>
      </c>
    </row>
    <row r="55" spans="1:12" s="111" customFormat="1" ht="24" hidden="1">
      <c r="A55" s="108"/>
      <c r="B55" s="119"/>
      <c r="C55" s="120">
        <v>3030</v>
      </c>
      <c r="D55" s="124" t="s">
        <v>10</v>
      </c>
      <c r="E55" s="361">
        <f t="shared" si="16"/>
        <v>0</v>
      </c>
      <c r="F55" s="362">
        <f aca="true" t="shared" si="18" ref="F55:F61">SUM(G55:K55)</f>
        <v>0</v>
      </c>
      <c r="G55" s="364"/>
      <c r="H55" s="385"/>
      <c r="I55" s="364"/>
      <c r="J55" s="375"/>
      <c r="K55" s="364"/>
      <c r="L55" s="364"/>
    </row>
    <row r="56" spans="1:12" s="111" customFormat="1" ht="12" hidden="1">
      <c r="A56" s="108"/>
      <c r="B56" s="119"/>
      <c r="C56" s="120">
        <v>4170</v>
      </c>
      <c r="D56" s="132" t="s">
        <v>16</v>
      </c>
      <c r="E56" s="361">
        <f t="shared" si="16"/>
        <v>0</v>
      </c>
      <c r="F56" s="362">
        <f t="shared" si="18"/>
        <v>0</v>
      </c>
      <c r="G56" s="364"/>
      <c r="H56" s="385"/>
      <c r="I56" s="364"/>
      <c r="J56" s="375"/>
      <c r="K56" s="364"/>
      <c r="L56" s="364"/>
    </row>
    <row r="57" spans="1:12" s="111" customFormat="1" ht="15" customHeight="1" hidden="1">
      <c r="A57" s="108"/>
      <c r="B57" s="119"/>
      <c r="C57" s="120">
        <v>4210</v>
      </c>
      <c r="D57" s="132" t="s">
        <v>3</v>
      </c>
      <c r="E57" s="361">
        <f t="shared" si="16"/>
        <v>0</v>
      </c>
      <c r="F57" s="362">
        <f t="shared" si="18"/>
        <v>0</v>
      </c>
      <c r="G57" s="364"/>
      <c r="H57" s="375"/>
      <c r="I57" s="364"/>
      <c r="J57" s="375"/>
      <c r="K57" s="364"/>
      <c r="L57" s="364"/>
    </row>
    <row r="58" spans="1:12" ht="12" hidden="1">
      <c r="A58" s="115"/>
      <c r="B58" s="112"/>
      <c r="C58" s="110">
        <v>4300</v>
      </c>
      <c r="D58" s="114" t="s">
        <v>4</v>
      </c>
      <c r="E58" s="368">
        <f t="shared" si="16"/>
        <v>200000</v>
      </c>
      <c r="F58" s="373">
        <f t="shared" si="18"/>
        <v>200000</v>
      </c>
      <c r="G58" s="366"/>
      <c r="H58" s="374"/>
      <c r="I58" s="366"/>
      <c r="J58" s="374"/>
      <c r="K58" s="366">
        <v>200000</v>
      </c>
      <c r="L58" s="366"/>
    </row>
    <row r="59" spans="1:12" ht="12" hidden="1">
      <c r="A59" s="115"/>
      <c r="B59" s="119"/>
      <c r="C59" s="120">
        <v>4430</v>
      </c>
      <c r="D59" s="124" t="s">
        <v>6</v>
      </c>
      <c r="E59" s="361">
        <f t="shared" si="16"/>
        <v>0</v>
      </c>
      <c r="F59" s="362">
        <f t="shared" si="18"/>
        <v>0</v>
      </c>
      <c r="G59" s="366"/>
      <c r="H59" s="374"/>
      <c r="I59" s="365"/>
      <c r="J59" s="365"/>
      <c r="K59" s="365"/>
      <c r="L59" s="366"/>
    </row>
    <row r="60" spans="1:12" s="111" customFormat="1" ht="12">
      <c r="A60" s="287"/>
      <c r="B60" s="126">
        <v>71095</v>
      </c>
      <c r="C60" s="127"/>
      <c r="D60" s="293" t="s">
        <v>485</v>
      </c>
      <c r="E60" s="386">
        <f t="shared" si="16"/>
        <v>18000</v>
      </c>
      <c r="F60" s="387">
        <f aca="true" t="shared" si="19" ref="F60:L60">SUM(F61:F61)</f>
        <v>18000</v>
      </c>
      <c r="G60" s="387">
        <f t="shared" si="19"/>
        <v>0</v>
      </c>
      <c r="H60" s="387">
        <f t="shared" si="19"/>
        <v>0</v>
      </c>
      <c r="I60" s="387">
        <f t="shared" si="19"/>
        <v>0</v>
      </c>
      <c r="J60" s="387">
        <f t="shared" si="19"/>
        <v>0</v>
      </c>
      <c r="K60" s="387">
        <f t="shared" si="19"/>
        <v>18000</v>
      </c>
      <c r="L60" s="474">
        <f t="shared" si="19"/>
        <v>0</v>
      </c>
    </row>
    <row r="61" spans="1:12" ht="11.25" customHeight="1" hidden="1">
      <c r="A61" s="283"/>
      <c r="B61" s="279"/>
      <c r="C61" s="284">
        <v>4300</v>
      </c>
      <c r="D61" s="285" t="s">
        <v>109</v>
      </c>
      <c r="E61" s="386">
        <f t="shared" si="16"/>
        <v>18000</v>
      </c>
      <c r="F61" s="387">
        <f t="shared" si="18"/>
        <v>18000</v>
      </c>
      <c r="G61" s="388"/>
      <c r="H61" s="388"/>
      <c r="I61" s="388"/>
      <c r="J61" s="388"/>
      <c r="K61" s="388">
        <v>18000</v>
      </c>
      <c r="L61" s="378"/>
    </row>
    <row r="62" spans="1:12" s="99" customFormat="1" ht="12.75">
      <c r="A62" s="115">
        <v>750</v>
      </c>
      <c r="B62" s="119"/>
      <c r="C62" s="129"/>
      <c r="D62" s="169" t="s">
        <v>488</v>
      </c>
      <c r="E62" s="389">
        <f t="shared" si="16"/>
        <v>2236595</v>
      </c>
      <c r="F62" s="390">
        <f aca="true" t="shared" si="20" ref="F62:L62">SUM(F63,F90,F100,F129,F133)</f>
        <v>2176595</v>
      </c>
      <c r="G62" s="391">
        <f t="shared" si="20"/>
        <v>1374900</v>
      </c>
      <c r="H62" s="391">
        <f t="shared" si="20"/>
        <v>0</v>
      </c>
      <c r="I62" s="391">
        <f t="shared" si="20"/>
        <v>0</v>
      </c>
      <c r="J62" s="391">
        <f t="shared" si="20"/>
        <v>0</v>
      </c>
      <c r="K62" s="391">
        <f t="shared" si="20"/>
        <v>801695</v>
      </c>
      <c r="L62" s="391">
        <f t="shared" si="20"/>
        <v>60000</v>
      </c>
    </row>
    <row r="63" spans="1:12" s="111" customFormat="1" ht="12">
      <c r="A63" s="108"/>
      <c r="B63" s="119">
        <v>75011</v>
      </c>
      <c r="C63" s="120"/>
      <c r="D63" s="107" t="s">
        <v>69</v>
      </c>
      <c r="E63" s="372">
        <f t="shared" si="16"/>
        <v>108150</v>
      </c>
      <c r="F63" s="392">
        <f aca="true" t="shared" si="21" ref="F63:L63">SUM(F64:F89)</f>
        <v>108150</v>
      </c>
      <c r="G63" s="392">
        <f t="shared" si="21"/>
        <v>96150</v>
      </c>
      <c r="H63" s="392">
        <f t="shared" si="21"/>
        <v>0</v>
      </c>
      <c r="I63" s="392">
        <f t="shared" si="21"/>
        <v>0</v>
      </c>
      <c r="J63" s="392">
        <f t="shared" si="21"/>
        <v>0</v>
      </c>
      <c r="K63" s="392">
        <f t="shared" si="21"/>
        <v>12000</v>
      </c>
      <c r="L63" s="392">
        <f t="shared" si="21"/>
        <v>0</v>
      </c>
    </row>
    <row r="64" spans="1:12" s="111" customFormat="1" ht="24" hidden="1">
      <c r="A64" s="108"/>
      <c r="B64" s="119"/>
      <c r="C64" s="120">
        <v>4010</v>
      </c>
      <c r="D64" s="114" t="s">
        <v>203</v>
      </c>
      <c r="E64" s="372">
        <f t="shared" si="16"/>
        <v>30000</v>
      </c>
      <c r="F64" s="362">
        <f aca="true" t="shared" si="22" ref="F64:F132">SUM(G64:K64)</f>
        <v>30000</v>
      </c>
      <c r="G64" s="393">
        <v>30000</v>
      </c>
      <c r="H64" s="364"/>
      <c r="I64" s="364"/>
      <c r="J64" s="364"/>
      <c r="K64" s="364"/>
      <c r="L64" s="364"/>
    </row>
    <row r="65" spans="1:12" s="111" customFormat="1" ht="12" hidden="1">
      <c r="A65" s="108"/>
      <c r="B65" s="119"/>
      <c r="C65" s="120">
        <v>4010</v>
      </c>
      <c r="D65" s="114" t="s">
        <v>204</v>
      </c>
      <c r="E65" s="372">
        <f>SUM(F65+L65)</f>
        <v>45500</v>
      </c>
      <c r="F65" s="362">
        <f>SUM(G65:K65)</f>
        <v>45500</v>
      </c>
      <c r="G65" s="364">
        <v>45500</v>
      </c>
      <c r="H65" s="364"/>
      <c r="I65" s="364"/>
      <c r="J65" s="364"/>
      <c r="K65" s="364"/>
      <c r="L65" s="364"/>
    </row>
    <row r="66" spans="1:12" s="111" customFormat="1" ht="24" hidden="1">
      <c r="A66" s="108"/>
      <c r="B66" s="119"/>
      <c r="C66" s="120">
        <v>4040</v>
      </c>
      <c r="D66" s="114" t="s">
        <v>114</v>
      </c>
      <c r="E66" s="372">
        <f t="shared" si="16"/>
        <v>0</v>
      </c>
      <c r="F66" s="362">
        <f t="shared" si="22"/>
        <v>0</v>
      </c>
      <c r="G66" s="364"/>
      <c r="H66" s="364"/>
      <c r="I66" s="364"/>
      <c r="J66" s="364"/>
      <c r="K66" s="364"/>
      <c r="L66" s="364"/>
    </row>
    <row r="67" spans="1:12" s="111" customFormat="1" ht="12" hidden="1">
      <c r="A67" s="108"/>
      <c r="B67" s="119"/>
      <c r="C67" s="120">
        <v>4040</v>
      </c>
      <c r="D67" s="114" t="s">
        <v>200</v>
      </c>
      <c r="E67" s="372">
        <f>SUM(F67+L67)</f>
        <v>6300</v>
      </c>
      <c r="F67" s="362">
        <f>SUM(G67:K67)</f>
        <v>6300</v>
      </c>
      <c r="G67" s="364">
        <v>6300</v>
      </c>
      <c r="H67" s="364"/>
      <c r="I67" s="364"/>
      <c r="J67" s="364"/>
      <c r="K67" s="364"/>
      <c r="L67" s="364"/>
    </row>
    <row r="68" spans="1:12" s="111" customFormat="1" ht="24" hidden="1">
      <c r="A68" s="108"/>
      <c r="B68" s="119"/>
      <c r="C68" s="120">
        <v>4110</v>
      </c>
      <c r="D68" s="114" t="s">
        <v>206</v>
      </c>
      <c r="E68" s="372">
        <f t="shared" si="16"/>
        <v>7000</v>
      </c>
      <c r="F68" s="362">
        <f t="shared" si="22"/>
        <v>7000</v>
      </c>
      <c r="G68" s="393">
        <v>7000</v>
      </c>
      <c r="H68" s="364"/>
      <c r="I68" s="364"/>
      <c r="J68" s="364"/>
      <c r="K68" s="364"/>
      <c r="L68" s="364"/>
    </row>
    <row r="69" spans="1:12" s="111" customFormat="1" ht="12" hidden="1">
      <c r="A69" s="108"/>
      <c r="B69" s="119"/>
      <c r="C69" s="120">
        <v>4110</v>
      </c>
      <c r="D69" s="114" t="s">
        <v>207</v>
      </c>
      <c r="E69" s="372">
        <f>SUM(F69+L69)</f>
        <v>5350</v>
      </c>
      <c r="F69" s="362">
        <f>SUM(G69:K69)</f>
        <v>5350</v>
      </c>
      <c r="G69" s="364">
        <v>5350</v>
      </c>
      <c r="H69" s="364"/>
      <c r="I69" s="364"/>
      <c r="J69" s="364"/>
      <c r="K69" s="364"/>
      <c r="L69" s="364"/>
    </row>
    <row r="70" spans="1:12" s="111" customFormat="1" ht="24" hidden="1">
      <c r="A70" s="108"/>
      <c r="B70" s="119"/>
      <c r="C70" s="120">
        <v>4120</v>
      </c>
      <c r="D70" s="114" t="s">
        <v>205</v>
      </c>
      <c r="E70" s="372">
        <f t="shared" si="16"/>
        <v>500</v>
      </c>
      <c r="F70" s="362">
        <f t="shared" si="22"/>
        <v>500</v>
      </c>
      <c r="G70" s="393">
        <v>500</v>
      </c>
      <c r="H70" s="364"/>
      <c r="I70" s="364"/>
      <c r="J70" s="364"/>
      <c r="K70" s="364"/>
      <c r="L70" s="364"/>
    </row>
    <row r="71" spans="1:12" s="111" customFormat="1" ht="12" hidden="1">
      <c r="A71" s="108"/>
      <c r="B71" s="119"/>
      <c r="C71" s="120">
        <v>4120</v>
      </c>
      <c r="D71" s="114" t="s">
        <v>204</v>
      </c>
      <c r="E71" s="372">
        <f>SUM(F71+L71)</f>
        <v>1500</v>
      </c>
      <c r="F71" s="362">
        <f>SUM(G71:K71)</f>
        <v>1500</v>
      </c>
      <c r="G71" s="364">
        <v>1500</v>
      </c>
      <c r="H71" s="364"/>
      <c r="I71" s="364"/>
      <c r="J71" s="364"/>
      <c r="K71" s="364"/>
      <c r="L71" s="364"/>
    </row>
    <row r="72" spans="1:12" s="111" customFormat="1" ht="24" hidden="1">
      <c r="A72" s="108"/>
      <c r="B72" s="119"/>
      <c r="C72" s="120">
        <v>4210</v>
      </c>
      <c r="D72" s="114" t="s">
        <v>209</v>
      </c>
      <c r="E72" s="372">
        <f t="shared" si="16"/>
        <v>500</v>
      </c>
      <c r="F72" s="362">
        <f t="shared" si="22"/>
        <v>500</v>
      </c>
      <c r="G72" s="364"/>
      <c r="H72" s="364"/>
      <c r="I72" s="364"/>
      <c r="J72" s="364"/>
      <c r="K72" s="393">
        <v>500</v>
      </c>
      <c r="L72" s="364"/>
    </row>
    <row r="73" spans="1:12" s="111" customFormat="1" ht="24" hidden="1">
      <c r="A73" s="108"/>
      <c r="B73" s="119"/>
      <c r="C73" s="120">
        <v>4210</v>
      </c>
      <c r="D73" s="114" t="s">
        <v>208</v>
      </c>
      <c r="E73" s="372">
        <f>SUM(F73+L73)</f>
        <v>2000</v>
      </c>
      <c r="F73" s="362">
        <f>SUM(G73:K73)</f>
        <v>2000</v>
      </c>
      <c r="G73" s="364"/>
      <c r="H73" s="364"/>
      <c r="I73" s="364"/>
      <c r="J73" s="364"/>
      <c r="K73" s="364">
        <v>2000</v>
      </c>
      <c r="L73" s="364"/>
    </row>
    <row r="74" spans="1:12" s="111" customFormat="1" ht="12" hidden="1">
      <c r="A74" s="108"/>
      <c r="B74" s="119"/>
      <c r="C74" s="120">
        <v>4260</v>
      </c>
      <c r="D74" s="114" t="s">
        <v>215</v>
      </c>
      <c r="E74" s="372">
        <f t="shared" si="16"/>
        <v>1000</v>
      </c>
      <c r="F74" s="362">
        <f t="shared" si="22"/>
        <v>1000</v>
      </c>
      <c r="G74" s="364"/>
      <c r="H74" s="364"/>
      <c r="I74" s="364"/>
      <c r="J74" s="364"/>
      <c r="K74" s="393">
        <v>1000</v>
      </c>
      <c r="L74" s="364"/>
    </row>
    <row r="75" spans="1:12" s="111" customFormat="1" ht="12" hidden="1">
      <c r="A75" s="108"/>
      <c r="B75" s="119"/>
      <c r="C75" s="120">
        <v>4260</v>
      </c>
      <c r="D75" s="114" t="s">
        <v>214</v>
      </c>
      <c r="E75" s="372">
        <f>SUM(F75+L75)</f>
        <v>500</v>
      </c>
      <c r="F75" s="362">
        <f>SUM(G75:K75)</f>
        <v>500</v>
      </c>
      <c r="G75" s="364"/>
      <c r="H75" s="364"/>
      <c r="I75" s="364"/>
      <c r="J75" s="364"/>
      <c r="K75" s="364">
        <v>500</v>
      </c>
      <c r="L75" s="364"/>
    </row>
    <row r="76" spans="1:12" s="111" customFormat="1" ht="12" hidden="1">
      <c r="A76" s="108"/>
      <c r="B76" s="119"/>
      <c r="C76" s="120">
        <v>4300</v>
      </c>
      <c r="D76" s="114" t="s">
        <v>4</v>
      </c>
      <c r="E76" s="372">
        <f t="shared" si="16"/>
        <v>1500</v>
      </c>
      <c r="F76" s="362">
        <f t="shared" si="22"/>
        <v>1500</v>
      </c>
      <c r="G76" s="364"/>
      <c r="H76" s="364"/>
      <c r="I76" s="364"/>
      <c r="J76" s="364"/>
      <c r="K76" s="364">
        <v>1500</v>
      </c>
      <c r="L76" s="364"/>
    </row>
    <row r="77" spans="1:12" s="111" customFormat="1" ht="24" hidden="1">
      <c r="A77" s="108"/>
      <c r="B77" s="119"/>
      <c r="C77" s="120">
        <v>4350</v>
      </c>
      <c r="D77" s="114" t="s">
        <v>102</v>
      </c>
      <c r="E77" s="372">
        <f t="shared" si="16"/>
        <v>500</v>
      </c>
      <c r="F77" s="362">
        <f t="shared" si="22"/>
        <v>500</v>
      </c>
      <c r="G77" s="364"/>
      <c r="H77" s="364"/>
      <c r="I77" s="364"/>
      <c r="J77" s="364"/>
      <c r="K77" s="364">
        <v>500</v>
      </c>
      <c r="L77" s="364"/>
    </row>
    <row r="78" spans="1:12" s="111" customFormat="1" ht="36" hidden="1">
      <c r="A78" s="108"/>
      <c r="B78" s="119"/>
      <c r="C78" s="120">
        <v>4370</v>
      </c>
      <c r="D78" s="114" t="s">
        <v>217</v>
      </c>
      <c r="E78" s="372">
        <f t="shared" si="16"/>
        <v>775</v>
      </c>
      <c r="F78" s="362">
        <f t="shared" si="22"/>
        <v>775</v>
      </c>
      <c r="G78" s="364"/>
      <c r="H78" s="364"/>
      <c r="I78" s="364"/>
      <c r="J78" s="364"/>
      <c r="K78" s="393">
        <v>775</v>
      </c>
      <c r="L78" s="364"/>
    </row>
    <row r="79" spans="1:12" s="111" customFormat="1" ht="36" hidden="1">
      <c r="A79" s="108"/>
      <c r="B79" s="119"/>
      <c r="C79" s="120">
        <v>4370</v>
      </c>
      <c r="D79" s="114" t="s">
        <v>216</v>
      </c>
      <c r="E79" s="372">
        <f>SUM(F79+L79)</f>
        <v>825</v>
      </c>
      <c r="F79" s="362">
        <f>SUM(G79:K79)</f>
        <v>825</v>
      </c>
      <c r="G79" s="364"/>
      <c r="H79" s="364"/>
      <c r="I79" s="364"/>
      <c r="J79" s="364"/>
      <c r="K79" s="364">
        <v>825</v>
      </c>
      <c r="L79" s="364"/>
    </row>
    <row r="80" spans="1:12" s="111" customFormat="1" ht="24" hidden="1">
      <c r="A80" s="108"/>
      <c r="B80" s="119"/>
      <c r="C80" s="120">
        <v>4410</v>
      </c>
      <c r="D80" s="114" t="s">
        <v>210</v>
      </c>
      <c r="E80" s="372">
        <f t="shared" si="16"/>
        <v>300</v>
      </c>
      <c r="F80" s="362">
        <f t="shared" si="22"/>
        <v>300</v>
      </c>
      <c r="G80" s="364"/>
      <c r="H80" s="364"/>
      <c r="I80" s="364"/>
      <c r="J80" s="364"/>
      <c r="K80" s="393">
        <v>300</v>
      </c>
      <c r="L80" s="364"/>
    </row>
    <row r="81" spans="1:12" s="111" customFormat="1" ht="24" hidden="1">
      <c r="A81" s="108"/>
      <c r="B81" s="119"/>
      <c r="C81" s="120">
        <v>4410</v>
      </c>
      <c r="D81" s="114" t="s">
        <v>340</v>
      </c>
      <c r="E81" s="372">
        <f>SUM(F81+L81)</f>
        <v>0</v>
      </c>
      <c r="F81" s="362">
        <f>SUM(G81:K81)</f>
        <v>0</v>
      </c>
      <c r="G81" s="364"/>
      <c r="H81" s="364"/>
      <c r="I81" s="364"/>
      <c r="J81" s="364"/>
      <c r="K81" s="364">
        <v>0</v>
      </c>
      <c r="L81" s="364"/>
    </row>
    <row r="82" spans="1:12" s="111" customFormat="1" ht="12" hidden="1">
      <c r="A82" s="108"/>
      <c r="B82" s="119"/>
      <c r="C82" s="120">
        <v>4430</v>
      </c>
      <c r="D82" s="114" t="s">
        <v>6</v>
      </c>
      <c r="E82" s="372">
        <f t="shared" si="16"/>
        <v>0</v>
      </c>
      <c r="F82" s="362">
        <f t="shared" si="22"/>
        <v>0</v>
      </c>
      <c r="G82" s="364"/>
      <c r="H82" s="364"/>
      <c r="I82" s="364"/>
      <c r="J82" s="364"/>
      <c r="K82" s="364"/>
      <c r="L82" s="364"/>
    </row>
    <row r="83" spans="1:12" s="111" customFormat="1" ht="24" hidden="1">
      <c r="A83" s="108"/>
      <c r="B83" s="119"/>
      <c r="C83" s="120">
        <v>4440</v>
      </c>
      <c r="D83" s="114" t="s">
        <v>341</v>
      </c>
      <c r="E83" s="372">
        <f>SUM(F83+L83)</f>
        <v>1800</v>
      </c>
      <c r="F83" s="362">
        <f>SUM(G83:K83)</f>
        <v>1800</v>
      </c>
      <c r="G83" s="364"/>
      <c r="H83" s="364"/>
      <c r="I83" s="364"/>
      <c r="J83" s="364"/>
      <c r="K83" s="364">
        <v>1800</v>
      </c>
      <c r="L83" s="364"/>
    </row>
    <row r="84" spans="1:12" s="111" customFormat="1" ht="36" hidden="1">
      <c r="A84" s="108"/>
      <c r="B84" s="119"/>
      <c r="C84" s="120">
        <v>4700</v>
      </c>
      <c r="D84" s="114" t="s">
        <v>211</v>
      </c>
      <c r="E84" s="372">
        <f t="shared" si="16"/>
        <v>500</v>
      </c>
      <c r="F84" s="362">
        <f t="shared" si="22"/>
        <v>500</v>
      </c>
      <c r="G84" s="364"/>
      <c r="H84" s="364"/>
      <c r="I84" s="364"/>
      <c r="J84" s="364"/>
      <c r="K84" s="393">
        <v>500</v>
      </c>
      <c r="L84" s="364"/>
    </row>
    <row r="85" spans="1:12" s="111" customFormat="1" ht="36" hidden="1">
      <c r="A85" s="108"/>
      <c r="B85" s="119"/>
      <c r="C85" s="120">
        <v>4700</v>
      </c>
      <c r="D85" s="114" t="s">
        <v>345</v>
      </c>
      <c r="E85" s="372">
        <f>SUM(F85+L85)</f>
        <v>200</v>
      </c>
      <c r="F85" s="362">
        <f>SUM(G85:K85)</f>
        <v>200</v>
      </c>
      <c r="G85" s="364"/>
      <c r="H85" s="364"/>
      <c r="I85" s="364"/>
      <c r="J85" s="364"/>
      <c r="K85" s="364">
        <v>200</v>
      </c>
      <c r="L85" s="364"/>
    </row>
    <row r="86" spans="1:12" s="111" customFormat="1" ht="48" hidden="1">
      <c r="A86" s="108"/>
      <c r="B86" s="119"/>
      <c r="C86" s="120">
        <v>4740</v>
      </c>
      <c r="D86" s="114" t="s">
        <v>213</v>
      </c>
      <c r="E86" s="372">
        <f>SUM(F86+L86)</f>
        <v>800</v>
      </c>
      <c r="F86" s="362">
        <f>SUM(G86:K86)</f>
        <v>800</v>
      </c>
      <c r="G86" s="364"/>
      <c r="H86" s="364"/>
      <c r="I86" s="364"/>
      <c r="J86" s="364"/>
      <c r="K86" s="393">
        <v>800</v>
      </c>
      <c r="L86" s="364"/>
    </row>
    <row r="87" spans="1:12" s="111" customFormat="1" ht="48" hidden="1">
      <c r="A87" s="108"/>
      <c r="B87" s="119"/>
      <c r="C87" s="120">
        <v>4740</v>
      </c>
      <c r="D87" s="114" t="s">
        <v>346</v>
      </c>
      <c r="E87" s="372">
        <f>SUM(F87+L87)</f>
        <v>200</v>
      </c>
      <c r="F87" s="362">
        <f>SUM(G87:K87)</f>
        <v>200</v>
      </c>
      <c r="G87" s="364"/>
      <c r="H87" s="364"/>
      <c r="I87" s="364"/>
      <c r="J87" s="364"/>
      <c r="K87" s="364">
        <v>200</v>
      </c>
      <c r="L87" s="364"/>
    </row>
    <row r="88" spans="1:12" s="111" customFormat="1" ht="36" hidden="1">
      <c r="A88" s="108"/>
      <c r="B88" s="119"/>
      <c r="C88" s="120">
        <v>4750</v>
      </c>
      <c r="D88" s="114" t="s">
        <v>212</v>
      </c>
      <c r="E88" s="372">
        <f t="shared" si="16"/>
        <v>400</v>
      </c>
      <c r="F88" s="362">
        <f t="shared" si="22"/>
        <v>400</v>
      </c>
      <c r="G88" s="364"/>
      <c r="H88" s="364"/>
      <c r="I88" s="364"/>
      <c r="J88" s="364"/>
      <c r="K88" s="393">
        <v>400</v>
      </c>
      <c r="L88" s="364"/>
    </row>
    <row r="89" spans="1:12" s="111" customFormat="1" ht="48" hidden="1">
      <c r="A89" s="108"/>
      <c r="B89" s="119"/>
      <c r="C89" s="120">
        <v>4750</v>
      </c>
      <c r="D89" s="114" t="s">
        <v>347</v>
      </c>
      <c r="E89" s="372">
        <f>SUM(F89+L89)</f>
        <v>200</v>
      </c>
      <c r="F89" s="362">
        <f>SUM(G89:K89)</f>
        <v>200</v>
      </c>
      <c r="G89" s="364"/>
      <c r="H89" s="364"/>
      <c r="I89" s="364"/>
      <c r="J89" s="364"/>
      <c r="K89" s="364">
        <v>200</v>
      </c>
      <c r="L89" s="364"/>
    </row>
    <row r="90" spans="1:12" s="111" customFormat="1" ht="24">
      <c r="A90" s="108"/>
      <c r="B90" s="119">
        <v>75022</v>
      </c>
      <c r="C90" s="120"/>
      <c r="D90" s="107" t="s">
        <v>9</v>
      </c>
      <c r="E90" s="372">
        <f t="shared" si="16"/>
        <v>87500</v>
      </c>
      <c r="F90" s="392">
        <f aca="true" t="shared" si="23" ref="F90:L90">SUM(F91:F99)</f>
        <v>87500</v>
      </c>
      <c r="G90" s="392">
        <f t="shared" si="23"/>
        <v>0</v>
      </c>
      <c r="H90" s="392">
        <f t="shared" si="23"/>
        <v>0</v>
      </c>
      <c r="I90" s="392">
        <f t="shared" si="23"/>
        <v>0</v>
      </c>
      <c r="J90" s="392">
        <f t="shared" si="23"/>
        <v>0</v>
      </c>
      <c r="K90" s="392">
        <f t="shared" si="23"/>
        <v>87500</v>
      </c>
      <c r="L90" s="392">
        <f t="shared" si="23"/>
        <v>0</v>
      </c>
    </row>
    <row r="91" spans="1:12" ht="24" hidden="1">
      <c r="A91" s="115"/>
      <c r="B91" s="119"/>
      <c r="C91" s="120">
        <v>3030</v>
      </c>
      <c r="D91" s="114" t="s">
        <v>10</v>
      </c>
      <c r="E91" s="372">
        <f t="shared" si="16"/>
        <v>79800</v>
      </c>
      <c r="F91" s="362">
        <f t="shared" si="22"/>
        <v>79800</v>
      </c>
      <c r="G91" s="366"/>
      <c r="H91" s="374"/>
      <c r="I91" s="366"/>
      <c r="J91" s="374"/>
      <c r="K91" s="366">
        <v>79800</v>
      </c>
      <c r="L91" s="366"/>
    </row>
    <row r="92" spans="1:12" ht="15" customHeight="1" hidden="1">
      <c r="A92" s="115"/>
      <c r="B92" s="119"/>
      <c r="C92" s="120">
        <v>4210</v>
      </c>
      <c r="D92" s="114" t="s">
        <v>3</v>
      </c>
      <c r="E92" s="372">
        <f t="shared" si="16"/>
        <v>3000</v>
      </c>
      <c r="F92" s="362">
        <f t="shared" si="22"/>
        <v>3000</v>
      </c>
      <c r="G92" s="366"/>
      <c r="H92" s="374"/>
      <c r="I92" s="366"/>
      <c r="J92" s="374"/>
      <c r="K92" s="366">
        <v>3000</v>
      </c>
      <c r="L92" s="366"/>
    </row>
    <row r="93" spans="1:12" ht="12" hidden="1">
      <c r="A93" s="115"/>
      <c r="B93" s="119"/>
      <c r="C93" s="120">
        <v>4300</v>
      </c>
      <c r="D93" s="114" t="s">
        <v>4</v>
      </c>
      <c r="E93" s="372">
        <f t="shared" si="16"/>
        <v>0</v>
      </c>
      <c r="F93" s="362">
        <f t="shared" si="22"/>
        <v>0</v>
      </c>
      <c r="G93" s="366"/>
      <c r="H93" s="374"/>
      <c r="I93" s="366"/>
      <c r="J93" s="374"/>
      <c r="K93" s="366"/>
      <c r="L93" s="366"/>
    </row>
    <row r="94" spans="1:12" ht="36" hidden="1">
      <c r="A94" s="115"/>
      <c r="B94" s="119"/>
      <c r="C94" s="120">
        <v>4360</v>
      </c>
      <c r="D94" s="114" t="s">
        <v>100</v>
      </c>
      <c r="E94" s="372">
        <f t="shared" si="16"/>
        <v>1500</v>
      </c>
      <c r="F94" s="362">
        <f t="shared" si="22"/>
        <v>1500</v>
      </c>
      <c r="G94" s="366"/>
      <c r="H94" s="374"/>
      <c r="I94" s="366"/>
      <c r="J94" s="374"/>
      <c r="K94" s="366">
        <v>1500</v>
      </c>
      <c r="L94" s="366"/>
    </row>
    <row r="95" spans="1:12" ht="36" hidden="1">
      <c r="A95" s="115"/>
      <c r="B95" s="119"/>
      <c r="C95" s="120">
        <v>4370</v>
      </c>
      <c r="D95" s="114" t="s">
        <v>124</v>
      </c>
      <c r="E95" s="372">
        <f t="shared" si="16"/>
        <v>800</v>
      </c>
      <c r="F95" s="362">
        <f t="shared" si="22"/>
        <v>800</v>
      </c>
      <c r="G95" s="366"/>
      <c r="H95" s="374"/>
      <c r="I95" s="366"/>
      <c r="J95" s="374"/>
      <c r="K95" s="366">
        <v>800</v>
      </c>
      <c r="L95" s="366"/>
    </row>
    <row r="96" spans="1:12" ht="12" hidden="1">
      <c r="A96" s="115"/>
      <c r="B96" s="119"/>
      <c r="C96" s="120">
        <v>4410</v>
      </c>
      <c r="D96" s="114" t="s">
        <v>18</v>
      </c>
      <c r="E96" s="372">
        <f t="shared" si="16"/>
        <v>0</v>
      </c>
      <c r="F96" s="362">
        <f t="shared" si="22"/>
        <v>0</v>
      </c>
      <c r="G96" s="366"/>
      <c r="H96" s="374"/>
      <c r="I96" s="366"/>
      <c r="J96" s="374"/>
      <c r="K96" s="366"/>
      <c r="L96" s="366"/>
    </row>
    <row r="97" spans="1:12" ht="36" hidden="1">
      <c r="A97" s="115"/>
      <c r="B97" s="119"/>
      <c r="C97" s="120">
        <v>4700</v>
      </c>
      <c r="D97" s="114" t="s">
        <v>125</v>
      </c>
      <c r="E97" s="372">
        <f t="shared" si="16"/>
        <v>300</v>
      </c>
      <c r="F97" s="362">
        <f t="shared" si="22"/>
        <v>300</v>
      </c>
      <c r="G97" s="366"/>
      <c r="H97" s="374"/>
      <c r="I97" s="366"/>
      <c r="J97" s="374"/>
      <c r="K97" s="366">
        <v>300</v>
      </c>
      <c r="L97" s="366"/>
    </row>
    <row r="98" spans="1:12" ht="39" customHeight="1" hidden="1">
      <c r="A98" s="115"/>
      <c r="B98" s="119"/>
      <c r="C98" s="120">
        <v>4740</v>
      </c>
      <c r="D98" s="114" t="s">
        <v>93</v>
      </c>
      <c r="E98" s="372">
        <f t="shared" si="16"/>
        <v>2100</v>
      </c>
      <c r="F98" s="362">
        <f t="shared" si="22"/>
        <v>2100</v>
      </c>
      <c r="G98" s="366"/>
      <c r="H98" s="374"/>
      <c r="I98" s="366"/>
      <c r="J98" s="374"/>
      <c r="K98" s="366">
        <v>2100</v>
      </c>
      <c r="L98" s="366"/>
    </row>
    <row r="99" spans="1:12" ht="36" hidden="1">
      <c r="A99" s="115"/>
      <c r="B99" s="119"/>
      <c r="C99" s="120">
        <v>6060</v>
      </c>
      <c r="D99" s="114" t="s">
        <v>43</v>
      </c>
      <c r="E99" s="372">
        <f aca="true" t="shared" si="24" ref="E99:E148">SUM(F99+L99)</f>
        <v>0</v>
      </c>
      <c r="F99" s="362">
        <f t="shared" si="22"/>
        <v>0</v>
      </c>
      <c r="G99" s="366"/>
      <c r="H99" s="374"/>
      <c r="I99" s="366"/>
      <c r="J99" s="374"/>
      <c r="K99" s="366"/>
      <c r="L99" s="366"/>
    </row>
    <row r="100" spans="1:12" s="111" customFormat="1" ht="29.25" customHeight="1">
      <c r="A100" s="108"/>
      <c r="B100" s="119">
        <v>75023</v>
      </c>
      <c r="C100" s="120"/>
      <c r="D100" s="107" t="s">
        <v>11</v>
      </c>
      <c r="E100" s="372">
        <f t="shared" si="24"/>
        <v>1700850</v>
      </c>
      <c r="F100" s="392">
        <f aca="true" t="shared" si="25" ref="F100:L100">SUM(F101:F128)</f>
        <v>1640850</v>
      </c>
      <c r="G100" s="392">
        <f t="shared" si="25"/>
        <v>1243350</v>
      </c>
      <c r="H100" s="392">
        <f t="shared" si="25"/>
        <v>0</v>
      </c>
      <c r="I100" s="392">
        <f t="shared" si="25"/>
        <v>0</v>
      </c>
      <c r="J100" s="392">
        <f t="shared" si="25"/>
        <v>0</v>
      </c>
      <c r="K100" s="392">
        <f t="shared" si="25"/>
        <v>397500</v>
      </c>
      <c r="L100" s="392">
        <f t="shared" si="25"/>
        <v>60000</v>
      </c>
    </row>
    <row r="101" spans="1:12" ht="27" customHeight="1" hidden="1">
      <c r="A101" s="115"/>
      <c r="B101" s="119"/>
      <c r="C101" s="120">
        <v>3020</v>
      </c>
      <c r="D101" s="114" t="s">
        <v>126</v>
      </c>
      <c r="E101" s="372">
        <f t="shared" si="24"/>
        <v>1800</v>
      </c>
      <c r="F101" s="362">
        <f t="shared" si="22"/>
        <v>1800</v>
      </c>
      <c r="G101" s="366"/>
      <c r="H101" s="374"/>
      <c r="I101" s="366"/>
      <c r="J101" s="374"/>
      <c r="K101" s="366">
        <v>1800</v>
      </c>
      <c r="L101" s="366"/>
    </row>
    <row r="102" spans="1:12" ht="24" hidden="1">
      <c r="A102" s="115"/>
      <c r="B102" s="119"/>
      <c r="C102" s="120">
        <v>4010</v>
      </c>
      <c r="D102" s="114" t="s">
        <v>12</v>
      </c>
      <c r="E102" s="372">
        <f t="shared" si="24"/>
        <v>985000</v>
      </c>
      <c r="F102" s="362">
        <f t="shared" si="22"/>
        <v>985000</v>
      </c>
      <c r="G102" s="366">
        <v>985000</v>
      </c>
      <c r="H102" s="366"/>
      <c r="I102" s="366"/>
      <c r="J102" s="374"/>
      <c r="K102" s="366"/>
      <c r="L102" s="366"/>
    </row>
    <row r="103" spans="1:12" ht="24" hidden="1">
      <c r="A103" s="115"/>
      <c r="B103" s="130"/>
      <c r="C103" s="131">
        <v>4040</v>
      </c>
      <c r="D103" s="114" t="s">
        <v>13</v>
      </c>
      <c r="E103" s="372">
        <f t="shared" si="24"/>
        <v>71700</v>
      </c>
      <c r="F103" s="362">
        <f t="shared" si="22"/>
        <v>71700</v>
      </c>
      <c r="G103" s="366">
        <v>71700</v>
      </c>
      <c r="H103" s="366"/>
      <c r="I103" s="366"/>
      <c r="J103" s="374"/>
      <c r="K103" s="366"/>
      <c r="L103" s="366"/>
    </row>
    <row r="104" spans="1:12" ht="24" hidden="1">
      <c r="A104" s="115"/>
      <c r="B104" s="130"/>
      <c r="C104" s="131">
        <v>4110</v>
      </c>
      <c r="D104" s="114" t="s">
        <v>14</v>
      </c>
      <c r="E104" s="372">
        <f t="shared" si="24"/>
        <v>152850</v>
      </c>
      <c r="F104" s="362">
        <f t="shared" si="22"/>
        <v>152850</v>
      </c>
      <c r="G104" s="394">
        <v>152850</v>
      </c>
      <c r="H104" s="394"/>
      <c r="I104" s="394"/>
      <c r="J104" s="395"/>
      <c r="K104" s="394"/>
      <c r="L104" s="394"/>
    </row>
    <row r="105" spans="1:12" ht="12" hidden="1">
      <c r="A105" s="115"/>
      <c r="B105" s="130"/>
      <c r="C105" s="131">
        <v>4120</v>
      </c>
      <c r="D105" s="114" t="s">
        <v>15</v>
      </c>
      <c r="E105" s="372">
        <f t="shared" si="24"/>
        <v>24800</v>
      </c>
      <c r="F105" s="362">
        <f t="shared" si="22"/>
        <v>24800</v>
      </c>
      <c r="G105" s="394">
        <v>24800</v>
      </c>
      <c r="H105" s="394"/>
      <c r="I105" s="394"/>
      <c r="J105" s="395"/>
      <c r="K105" s="394"/>
      <c r="L105" s="394"/>
    </row>
    <row r="106" spans="1:12" ht="12" hidden="1">
      <c r="A106" s="115"/>
      <c r="B106" s="130"/>
      <c r="C106" s="131">
        <v>4170</v>
      </c>
      <c r="D106" s="114" t="s">
        <v>16</v>
      </c>
      <c r="E106" s="372">
        <f t="shared" si="24"/>
        <v>9000</v>
      </c>
      <c r="F106" s="362">
        <f t="shared" si="22"/>
        <v>9000</v>
      </c>
      <c r="G106" s="394">
        <v>9000</v>
      </c>
      <c r="H106" s="394"/>
      <c r="I106" s="394"/>
      <c r="J106" s="395"/>
      <c r="K106" s="394"/>
      <c r="L106" s="394"/>
    </row>
    <row r="107" spans="1:12" ht="18" customHeight="1" hidden="1">
      <c r="A107" s="115"/>
      <c r="B107" s="130"/>
      <c r="C107" s="131">
        <v>4210</v>
      </c>
      <c r="D107" s="114" t="s">
        <v>3</v>
      </c>
      <c r="E107" s="372">
        <f t="shared" si="24"/>
        <v>80000</v>
      </c>
      <c r="F107" s="362">
        <f t="shared" si="22"/>
        <v>80000</v>
      </c>
      <c r="G107" s="394"/>
      <c r="H107" s="395"/>
      <c r="I107" s="394"/>
      <c r="J107" s="395"/>
      <c r="K107" s="394">
        <v>80000</v>
      </c>
      <c r="L107" s="394"/>
    </row>
    <row r="108" spans="1:12" ht="12" hidden="1">
      <c r="A108" s="115"/>
      <c r="B108" s="130"/>
      <c r="C108" s="131">
        <v>4260</v>
      </c>
      <c r="D108" s="114" t="s">
        <v>17</v>
      </c>
      <c r="E108" s="372">
        <f t="shared" si="24"/>
        <v>38000</v>
      </c>
      <c r="F108" s="362">
        <f t="shared" si="22"/>
        <v>38000</v>
      </c>
      <c r="G108" s="394"/>
      <c r="H108" s="395"/>
      <c r="I108" s="394"/>
      <c r="J108" s="395"/>
      <c r="K108" s="394">
        <v>38000</v>
      </c>
      <c r="L108" s="394"/>
    </row>
    <row r="109" spans="1:12" ht="12" hidden="1">
      <c r="A109" s="115"/>
      <c r="B109" s="130"/>
      <c r="C109" s="131">
        <v>4270</v>
      </c>
      <c r="D109" s="114" t="s">
        <v>7</v>
      </c>
      <c r="E109" s="372">
        <f t="shared" si="24"/>
        <v>5000</v>
      </c>
      <c r="F109" s="362">
        <f t="shared" si="22"/>
        <v>5000</v>
      </c>
      <c r="G109" s="394"/>
      <c r="H109" s="395"/>
      <c r="I109" s="394"/>
      <c r="J109" s="395"/>
      <c r="K109" s="394">
        <v>5000</v>
      </c>
      <c r="L109" s="394"/>
    </row>
    <row r="110" spans="1:12" ht="12" hidden="1">
      <c r="A110" s="115"/>
      <c r="B110" s="130"/>
      <c r="C110" s="131">
        <v>4280</v>
      </c>
      <c r="D110" s="114" t="s">
        <v>40</v>
      </c>
      <c r="E110" s="372">
        <f t="shared" si="24"/>
        <v>1000</v>
      </c>
      <c r="F110" s="362">
        <f t="shared" si="22"/>
        <v>1000</v>
      </c>
      <c r="G110" s="394"/>
      <c r="H110" s="395"/>
      <c r="I110" s="394"/>
      <c r="J110" s="395"/>
      <c r="K110" s="394">
        <v>1000</v>
      </c>
      <c r="L110" s="394"/>
    </row>
    <row r="111" spans="1:12" ht="12" hidden="1">
      <c r="A111" s="115"/>
      <c r="B111" s="130"/>
      <c r="C111" s="131">
        <v>4300</v>
      </c>
      <c r="D111" s="114" t="s">
        <v>4</v>
      </c>
      <c r="E111" s="372">
        <f t="shared" si="24"/>
        <v>60000</v>
      </c>
      <c r="F111" s="362">
        <f t="shared" si="22"/>
        <v>60000</v>
      </c>
      <c r="G111" s="394"/>
      <c r="H111" s="395"/>
      <c r="I111" s="394"/>
      <c r="J111" s="395"/>
      <c r="K111" s="394">
        <v>60000</v>
      </c>
      <c r="L111" s="394"/>
    </row>
    <row r="112" spans="1:12" ht="24" hidden="1">
      <c r="A112" s="115"/>
      <c r="B112" s="130"/>
      <c r="C112" s="131">
        <v>4350</v>
      </c>
      <c r="D112" s="114" t="s">
        <v>102</v>
      </c>
      <c r="E112" s="372">
        <f t="shared" si="24"/>
        <v>2000</v>
      </c>
      <c r="F112" s="362">
        <f t="shared" si="22"/>
        <v>2000</v>
      </c>
      <c r="G112" s="394"/>
      <c r="H112" s="395"/>
      <c r="I112" s="394"/>
      <c r="J112" s="395"/>
      <c r="K112" s="394">
        <v>2000</v>
      </c>
      <c r="L112" s="394"/>
    </row>
    <row r="113" spans="1:12" ht="36" hidden="1">
      <c r="A113" s="115"/>
      <c r="B113" s="130"/>
      <c r="C113" s="131">
        <v>4360</v>
      </c>
      <c r="D113" s="114" t="s">
        <v>116</v>
      </c>
      <c r="E113" s="372">
        <f t="shared" si="24"/>
        <v>4000</v>
      </c>
      <c r="F113" s="362">
        <f t="shared" si="22"/>
        <v>4000</v>
      </c>
      <c r="G113" s="394"/>
      <c r="H113" s="395"/>
      <c r="I113" s="394"/>
      <c r="J113" s="395"/>
      <c r="K113" s="394">
        <v>4000</v>
      </c>
      <c r="L113" s="394"/>
    </row>
    <row r="114" spans="1:12" ht="36" hidden="1">
      <c r="A114" s="115"/>
      <c r="B114" s="130"/>
      <c r="C114" s="131">
        <v>4370</v>
      </c>
      <c r="D114" s="114" t="s">
        <v>117</v>
      </c>
      <c r="E114" s="372">
        <f t="shared" si="24"/>
        <v>15000</v>
      </c>
      <c r="F114" s="362">
        <f t="shared" si="22"/>
        <v>15000</v>
      </c>
      <c r="G114" s="394"/>
      <c r="H114" s="395"/>
      <c r="I114" s="394"/>
      <c r="J114" s="395"/>
      <c r="K114" s="394">
        <v>15000</v>
      </c>
      <c r="L114" s="394"/>
    </row>
    <row r="115" spans="1:12" ht="36" hidden="1">
      <c r="A115" s="115"/>
      <c r="B115" s="130"/>
      <c r="C115" s="131">
        <v>4390</v>
      </c>
      <c r="D115" s="114" t="s">
        <v>106</v>
      </c>
      <c r="E115" s="372">
        <f>SUM(F115+L115)</f>
        <v>200</v>
      </c>
      <c r="F115" s="362">
        <f>SUM(G115:K115)</f>
        <v>200</v>
      </c>
      <c r="G115" s="394"/>
      <c r="H115" s="395"/>
      <c r="I115" s="394"/>
      <c r="J115" s="395"/>
      <c r="K115" s="394">
        <v>200</v>
      </c>
      <c r="L115" s="394"/>
    </row>
    <row r="116" spans="1:12" ht="12" hidden="1">
      <c r="A116" s="115"/>
      <c r="B116" s="130"/>
      <c r="C116" s="131">
        <v>4410</v>
      </c>
      <c r="D116" s="114" t="s">
        <v>18</v>
      </c>
      <c r="E116" s="372">
        <f t="shared" si="24"/>
        <v>20000</v>
      </c>
      <c r="F116" s="362">
        <f t="shared" si="22"/>
        <v>20000</v>
      </c>
      <c r="G116" s="394"/>
      <c r="H116" s="395"/>
      <c r="I116" s="394"/>
      <c r="J116" s="395"/>
      <c r="K116" s="394">
        <v>20000</v>
      </c>
      <c r="L116" s="394"/>
    </row>
    <row r="117" spans="1:12" ht="12" hidden="1">
      <c r="A117" s="115"/>
      <c r="B117" s="130"/>
      <c r="C117" s="131">
        <v>4430</v>
      </c>
      <c r="D117" s="114" t="s">
        <v>6</v>
      </c>
      <c r="E117" s="372">
        <f t="shared" si="24"/>
        <v>6000</v>
      </c>
      <c r="F117" s="362">
        <f t="shared" si="22"/>
        <v>6000</v>
      </c>
      <c r="G117" s="394"/>
      <c r="H117" s="395"/>
      <c r="I117" s="394"/>
      <c r="J117" s="395"/>
      <c r="K117" s="394">
        <v>6000</v>
      </c>
      <c r="L117" s="394"/>
    </row>
    <row r="118" spans="1:12" ht="26.25" customHeight="1" hidden="1">
      <c r="A118" s="115"/>
      <c r="B118" s="130"/>
      <c r="C118" s="131">
        <v>4440</v>
      </c>
      <c r="D118" s="114" t="s">
        <v>19</v>
      </c>
      <c r="E118" s="372">
        <f t="shared" si="24"/>
        <v>24000</v>
      </c>
      <c r="F118" s="362">
        <f t="shared" si="22"/>
        <v>24000</v>
      </c>
      <c r="G118" s="394"/>
      <c r="H118" s="395"/>
      <c r="I118" s="394"/>
      <c r="J118" s="395"/>
      <c r="K118" s="394">
        <v>24000</v>
      </c>
      <c r="L118" s="394"/>
    </row>
    <row r="119" spans="1:12" ht="26.25" customHeight="1" hidden="1">
      <c r="A119" s="115"/>
      <c r="B119" s="130"/>
      <c r="C119" s="131">
        <v>4480</v>
      </c>
      <c r="D119" s="114"/>
      <c r="E119" s="372">
        <f t="shared" si="24"/>
        <v>100000</v>
      </c>
      <c r="F119" s="362">
        <f t="shared" si="22"/>
        <v>100000</v>
      </c>
      <c r="G119" s="394"/>
      <c r="H119" s="395"/>
      <c r="I119" s="394"/>
      <c r="J119" s="395"/>
      <c r="K119" s="394">
        <v>100000</v>
      </c>
      <c r="L119" s="394"/>
    </row>
    <row r="120" spans="1:12" ht="26.25" customHeight="1" hidden="1">
      <c r="A120" s="115"/>
      <c r="B120" s="130"/>
      <c r="C120" s="131">
        <v>4500</v>
      </c>
      <c r="D120" s="114"/>
      <c r="E120" s="372">
        <f t="shared" si="24"/>
        <v>2500</v>
      </c>
      <c r="F120" s="362">
        <f t="shared" si="22"/>
        <v>2500</v>
      </c>
      <c r="G120" s="394"/>
      <c r="H120" s="395"/>
      <c r="I120" s="394"/>
      <c r="J120" s="395"/>
      <c r="K120" s="394">
        <v>2500</v>
      </c>
      <c r="L120" s="394"/>
    </row>
    <row r="121" spans="1:12" ht="24" hidden="1">
      <c r="A121" s="115"/>
      <c r="B121" s="130"/>
      <c r="C121" s="131">
        <v>4530</v>
      </c>
      <c r="D121" s="114" t="s">
        <v>20</v>
      </c>
      <c r="E121" s="372">
        <f t="shared" si="24"/>
        <v>1000</v>
      </c>
      <c r="F121" s="362">
        <f t="shared" si="22"/>
        <v>1000</v>
      </c>
      <c r="G121" s="394"/>
      <c r="H121" s="395"/>
      <c r="I121" s="394"/>
      <c r="J121" s="395"/>
      <c r="K121" s="394">
        <v>1000</v>
      </c>
      <c r="L121" s="394"/>
    </row>
    <row r="122" spans="1:12" ht="36" hidden="1">
      <c r="A122" s="115"/>
      <c r="B122" s="130"/>
      <c r="C122" s="131">
        <v>4700</v>
      </c>
      <c r="D122" s="114" t="s">
        <v>92</v>
      </c>
      <c r="E122" s="372">
        <f t="shared" si="24"/>
        <v>19000</v>
      </c>
      <c r="F122" s="362">
        <f t="shared" si="22"/>
        <v>19000</v>
      </c>
      <c r="G122" s="394"/>
      <c r="H122" s="395"/>
      <c r="I122" s="394"/>
      <c r="J122" s="395"/>
      <c r="K122" s="394">
        <v>19000</v>
      </c>
      <c r="L122" s="394"/>
    </row>
    <row r="123" spans="1:12" ht="39.75" customHeight="1" hidden="1">
      <c r="A123" s="115"/>
      <c r="B123" s="130"/>
      <c r="C123" s="131">
        <v>4740</v>
      </c>
      <c r="D123" s="114" t="s">
        <v>93</v>
      </c>
      <c r="E123" s="372">
        <f t="shared" si="24"/>
        <v>3000</v>
      </c>
      <c r="F123" s="362">
        <f t="shared" si="22"/>
        <v>3000</v>
      </c>
      <c r="G123" s="394"/>
      <c r="H123" s="395"/>
      <c r="I123" s="394"/>
      <c r="J123" s="395"/>
      <c r="K123" s="394">
        <v>3000</v>
      </c>
      <c r="L123" s="394"/>
    </row>
    <row r="124" spans="1:12" ht="36" hidden="1">
      <c r="A124" s="115"/>
      <c r="B124" s="130"/>
      <c r="C124" s="131">
        <v>4750</v>
      </c>
      <c r="D124" s="114" t="s">
        <v>95</v>
      </c>
      <c r="E124" s="372">
        <f t="shared" si="24"/>
        <v>15000</v>
      </c>
      <c r="F124" s="362">
        <f t="shared" si="22"/>
        <v>15000</v>
      </c>
      <c r="G124" s="394"/>
      <c r="H124" s="395"/>
      <c r="I124" s="394"/>
      <c r="J124" s="395"/>
      <c r="K124" s="394">
        <v>15000</v>
      </c>
      <c r="L124" s="394"/>
    </row>
    <row r="125" spans="1:12" ht="36" hidden="1">
      <c r="A125" s="115"/>
      <c r="B125" s="130"/>
      <c r="C125" s="131">
        <v>6050</v>
      </c>
      <c r="D125" s="114" t="s">
        <v>400</v>
      </c>
      <c r="E125" s="372">
        <f t="shared" si="24"/>
        <v>50000</v>
      </c>
      <c r="F125" s="362">
        <f t="shared" si="22"/>
        <v>0</v>
      </c>
      <c r="G125" s="394"/>
      <c r="H125" s="395"/>
      <c r="I125" s="394"/>
      <c r="J125" s="395"/>
      <c r="K125" s="394"/>
      <c r="L125" s="394">
        <v>50000</v>
      </c>
    </row>
    <row r="126" spans="1:12" ht="12" hidden="1">
      <c r="A126" s="115"/>
      <c r="B126" s="130"/>
      <c r="C126" s="131">
        <v>6060</v>
      </c>
      <c r="D126" s="114" t="s">
        <v>381</v>
      </c>
      <c r="E126" s="372">
        <f>SUM(F126+L126)</f>
        <v>10000</v>
      </c>
      <c r="F126" s="362">
        <f>SUM(G126:K126)</f>
        <v>0</v>
      </c>
      <c r="G126" s="394"/>
      <c r="H126" s="395"/>
      <c r="I126" s="394"/>
      <c r="J126" s="395"/>
      <c r="K126" s="394"/>
      <c r="L126" s="394">
        <v>10000</v>
      </c>
    </row>
    <row r="127" spans="1:12" ht="12" hidden="1">
      <c r="A127" s="115"/>
      <c r="B127" s="130"/>
      <c r="C127" s="131">
        <v>6060</v>
      </c>
      <c r="D127" s="114" t="s">
        <v>401</v>
      </c>
      <c r="E127" s="372">
        <f>SUM(F127+L127)</f>
        <v>0</v>
      </c>
      <c r="F127" s="362">
        <f>SUM(G127:K127)</f>
        <v>0</v>
      </c>
      <c r="G127" s="394"/>
      <c r="H127" s="395"/>
      <c r="I127" s="394"/>
      <c r="J127" s="395"/>
      <c r="K127" s="394"/>
      <c r="L127" s="394">
        <v>0</v>
      </c>
    </row>
    <row r="128" spans="1:12" ht="36" hidden="1">
      <c r="A128" s="115"/>
      <c r="B128" s="130"/>
      <c r="C128" s="131">
        <v>6060</v>
      </c>
      <c r="D128" s="114" t="s">
        <v>43</v>
      </c>
      <c r="E128" s="372">
        <f t="shared" si="24"/>
        <v>0</v>
      </c>
      <c r="F128" s="362">
        <f t="shared" si="22"/>
        <v>0</v>
      </c>
      <c r="G128" s="394"/>
      <c r="H128" s="395"/>
      <c r="I128" s="394"/>
      <c r="J128" s="395"/>
      <c r="K128" s="394"/>
      <c r="L128" s="394">
        <v>0</v>
      </c>
    </row>
    <row r="129" spans="1:12" s="111" customFormat="1" ht="27.75" customHeight="1">
      <c r="A129" s="108"/>
      <c r="B129" s="130">
        <v>75075</v>
      </c>
      <c r="C129" s="131"/>
      <c r="D129" s="107" t="s">
        <v>22</v>
      </c>
      <c r="E129" s="372">
        <f t="shared" si="24"/>
        <v>122000</v>
      </c>
      <c r="F129" s="396">
        <f aca="true" t="shared" si="26" ref="F129:L129">SUM(F130:F132)</f>
        <v>122000</v>
      </c>
      <c r="G129" s="396">
        <f t="shared" si="26"/>
        <v>30000</v>
      </c>
      <c r="H129" s="396">
        <f t="shared" si="26"/>
        <v>0</v>
      </c>
      <c r="I129" s="396">
        <f t="shared" si="26"/>
        <v>0</v>
      </c>
      <c r="J129" s="396">
        <f t="shared" si="26"/>
        <v>0</v>
      </c>
      <c r="K129" s="396">
        <f t="shared" si="26"/>
        <v>92000</v>
      </c>
      <c r="L129" s="396">
        <f t="shared" si="26"/>
        <v>0</v>
      </c>
    </row>
    <row r="130" spans="1:12" s="111" customFormat="1" ht="18" customHeight="1" hidden="1">
      <c r="A130" s="108"/>
      <c r="B130" s="130"/>
      <c r="C130" s="131">
        <v>4170</v>
      </c>
      <c r="D130" s="107"/>
      <c r="E130" s="376">
        <f>SUM(F130+L130)</f>
        <v>30000</v>
      </c>
      <c r="F130" s="382">
        <f>SUM(G130:K130)</f>
        <v>30000</v>
      </c>
      <c r="G130" s="397">
        <v>30000</v>
      </c>
      <c r="H130" s="398"/>
      <c r="I130" s="397"/>
      <c r="J130" s="406"/>
      <c r="K130" s="397"/>
      <c r="L130" s="397"/>
    </row>
    <row r="131" spans="1:12" ht="14.25" customHeight="1" hidden="1">
      <c r="A131" s="115"/>
      <c r="B131" s="119"/>
      <c r="C131" s="120">
        <v>4210</v>
      </c>
      <c r="D131" s="114" t="s">
        <v>3</v>
      </c>
      <c r="E131" s="376">
        <f t="shared" si="24"/>
        <v>40000</v>
      </c>
      <c r="F131" s="362">
        <f t="shared" si="22"/>
        <v>40000</v>
      </c>
      <c r="G131" s="394"/>
      <c r="H131" s="395"/>
      <c r="I131" s="394"/>
      <c r="J131" s="395"/>
      <c r="K131" s="394">
        <v>40000</v>
      </c>
      <c r="L131" s="394"/>
    </row>
    <row r="132" spans="1:12" ht="12" hidden="1">
      <c r="A132" s="115"/>
      <c r="B132" s="119"/>
      <c r="C132" s="120">
        <v>4300</v>
      </c>
      <c r="D132" s="114" t="s">
        <v>4</v>
      </c>
      <c r="E132" s="376">
        <f t="shared" si="24"/>
        <v>52000</v>
      </c>
      <c r="F132" s="373">
        <f t="shared" si="22"/>
        <v>52000</v>
      </c>
      <c r="G132" s="394"/>
      <c r="H132" s="395"/>
      <c r="I132" s="394"/>
      <c r="J132" s="395"/>
      <c r="K132" s="394">
        <v>52000</v>
      </c>
      <c r="L132" s="394"/>
    </row>
    <row r="133" spans="1:12" s="111" customFormat="1" ht="16.5" customHeight="1">
      <c r="A133" s="287"/>
      <c r="B133" s="136">
        <v>75095</v>
      </c>
      <c r="C133" s="137"/>
      <c r="D133" s="214" t="s">
        <v>485</v>
      </c>
      <c r="E133" s="399">
        <f t="shared" si="24"/>
        <v>218095</v>
      </c>
      <c r="F133" s="400">
        <f aca="true" t="shared" si="27" ref="F133:L133">SUM(F134:F149)</f>
        <v>218095</v>
      </c>
      <c r="G133" s="400">
        <f t="shared" si="27"/>
        <v>5400</v>
      </c>
      <c r="H133" s="400">
        <f t="shared" si="27"/>
        <v>0</v>
      </c>
      <c r="I133" s="400">
        <f t="shared" si="27"/>
        <v>0</v>
      </c>
      <c r="J133" s="400">
        <f t="shared" si="27"/>
        <v>0</v>
      </c>
      <c r="K133" s="400">
        <f t="shared" si="27"/>
        <v>212695</v>
      </c>
      <c r="L133" s="400">
        <f t="shared" si="27"/>
        <v>0</v>
      </c>
    </row>
    <row r="134" spans="1:12" ht="12" hidden="1">
      <c r="A134" s="115"/>
      <c r="B134" s="119"/>
      <c r="C134" s="120">
        <v>3020</v>
      </c>
      <c r="D134" s="124"/>
      <c r="E134" s="401">
        <f t="shared" si="24"/>
        <v>0</v>
      </c>
      <c r="F134" s="376"/>
      <c r="G134" s="402"/>
      <c r="H134" s="395"/>
      <c r="I134" s="394"/>
      <c r="J134" s="395"/>
      <c r="K134" s="394"/>
      <c r="L134" s="394"/>
    </row>
    <row r="135" spans="1:12" ht="24" hidden="1">
      <c r="A135" s="115"/>
      <c r="B135" s="119"/>
      <c r="C135" s="120">
        <v>3030</v>
      </c>
      <c r="D135" s="124" t="s">
        <v>10</v>
      </c>
      <c r="E135" s="401">
        <f aca="true" t="shared" si="28" ref="E135:E144">SUM(F135+L135)</f>
        <v>8400</v>
      </c>
      <c r="F135" s="362">
        <f aca="true" t="shared" si="29" ref="F135:F149">SUM(G135:K135)</f>
        <v>8400</v>
      </c>
      <c r="G135" s="394"/>
      <c r="H135" s="395"/>
      <c r="I135" s="394"/>
      <c r="J135" s="395"/>
      <c r="K135" s="394">
        <v>8400</v>
      </c>
      <c r="L135" s="394"/>
    </row>
    <row r="136" spans="1:12" ht="12" hidden="1">
      <c r="A136" s="115"/>
      <c r="B136" s="119"/>
      <c r="C136" s="120">
        <v>4170</v>
      </c>
      <c r="D136" s="124"/>
      <c r="E136" s="401">
        <f t="shared" si="28"/>
        <v>5000</v>
      </c>
      <c r="F136" s="362">
        <f t="shared" si="29"/>
        <v>5000</v>
      </c>
      <c r="G136" s="394">
        <v>5000</v>
      </c>
      <c r="H136" s="395"/>
      <c r="I136" s="394"/>
      <c r="J136" s="395"/>
      <c r="K136" s="394"/>
      <c r="L136" s="394"/>
    </row>
    <row r="137" spans="1:12" ht="12" hidden="1">
      <c r="A137" s="115"/>
      <c r="B137" s="119"/>
      <c r="C137" s="120">
        <v>4110</v>
      </c>
      <c r="D137" s="124"/>
      <c r="E137" s="401">
        <f t="shared" si="28"/>
        <v>300</v>
      </c>
      <c r="F137" s="362">
        <f t="shared" si="29"/>
        <v>300</v>
      </c>
      <c r="G137" s="394">
        <v>300</v>
      </c>
      <c r="H137" s="395"/>
      <c r="I137" s="394"/>
      <c r="J137" s="395"/>
      <c r="K137" s="394"/>
      <c r="L137" s="394"/>
    </row>
    <row r="138" spans="1:12" ht="12" hidden="1">
      <c r="A138" s="115"/>
      <c r="B138" s="119"/>
      <c r="C138" s="120">
        <v>4120</v>
      </c>
      <c r="D138" s="124"/>
      <c r="E138" s="401">
        <f t="shared" si="28"/>
        <v>100</v>
      </c>
      <c r="F138" s="362">
        <f t="shared" si="29"/>
        <v>100</v>
      </c>
      <c r="G138" s="394">
        <v>100</v>
      </c>
      <c r="H138" s="395"/>
      <c r="I138" s="394"/>
      <c r="J138" s="395"/>
      <c r="K138" s="394"/>
      <c r="L138" s="394"/>
    </row>
    <row r="139" spans="1:12" ht="18" customHeight="1" hidden="1">
      <c r="A139" s="115"/>
      <c r="B139" s="119"/>
      <c r="C139" s="120">
        <v>4210</v>
      </c>
      <c r="D139" s="124" t="s">
        <v>3</v>
      </c>
      <c r="E139" s="401">
        <f t="shared" si="28"/>
        <v>10000</v>
      </c>
      <c r="F139" s="362">
        <f t="shared" si="29"/>
        <v>10000</v>
      </c>
      <c r="G139" s="394"/>
      <c r="H139" s="395"/>
      <c r="I139" s="394"/>
      <c r="J139" s="395"/>
      <c r="K139" s="394">
        <v>10000</v>
      </c>
      <c r="L139" s="394"/>
    </row>
    <row r="140" spans="1:12" ht="12" hidden="1">
      <c r="A140" s="115"/>
      <c r="B140" s="119"/>
      <c r="C140" s="120">
        <v>4210</v>
      </c>
      <c r="D140" s="114" t="s">
        <v>359</v>
      </c>
      <c r="E140" s="401">
        <f t="shared" si="28"/>
        <v>15726</v>
      </c>
      <c r="F140" s="362">
        <f>SUM(G140:K140)</f>
        <v>15726</v>
      </c>
      <c r="G140" s="394"/>
      <c r="H140" s="395"/>
      <c r="I140" s="394"/>
      <c r="J140" s="395"/>
      <c r="K140" s="394">
        <v>15726</v>
      </c>
      <c r="L140" s="394"/>
    </row>
    <row r="141" spans="1:12" ht="12" hidden="1">
      <c r="A141" s="115"/>
      <c r="B141" s="119"/>
      <c r="C141" s="120">
        <v>4210</v>
      </c>
      <c r="D141" s="114" t="s">
        <v>360</v>
      </c>
      <c r="E141" s="401">
        <f t="shared" si="28"/>
        <v>3711</v>
      </c>
      <c r="F141" s="362">
        <f>SUM(G141:K141)</f>
        <v>3711</v>
      </c>
      <c r="G141" s="394"/>
      <c r="H141" s="395"/>
      <c r="I141" s="394"/>
      <c r="J141" s="395"/>
      <c r="K141" s="394">
        <v>3711</v>
      </c>
      <c r="L141" s="394"/>
    </row>
    <row r="142" spans="1:12" ht="12" hidden="1">
      <c r="A142" s="115"/>
      <c r="B142" s="119"/>
      <c r="C142" s="120">
        <v>4210</v>
      </c>
      <c r="D142" s="114" t="s">
        <v>361</v>
      </c>
      <c r="E142" s="401">
        <f t="shared" si="28"/>
        <v>3163</v>
      </c>
      <c r="F142" s="362">
        <f>SUM(G142:K142)</f>
        <v>3163</v>
      </c>
      <c r="G142" s="394"/>
      <c r="H142" s="395"/>
      <c r="I142" s="394"/>
      <c r="J142" s="395"/>
      <c r="K142" s="394">
        <v>3163</v>
      </c>
      <c r="L142" s="394"/>
    </row>
    <row r="143" spans="1:12" ht="12" hidden="1">
      <c r="A143" s="115"/>
      <c r="B143" s="119"/>
      <c r="C143" s="120">
        <v>4210</v>
      </c>
      <c r="D143" s="114" t="s">
        <v>363</v>
      </c>
      <c r="E143" s="401">
        <f t="shared" si="28"/>
        <v>9425</v>
      </c>
      <c r="F143" s="362">
        <f>SUM(G143:K143)</f>
        <v>9425</v>
      </c>
      <c r="G143" s="394"/>
      <c r="H143" s="395"/>
      <c r="I143" s="394"/>
      <c r="J143" s="395"/>
      <c r="K143" s="394">
        <v>9425</v>
      </c>
      <c r="L143" s="394"/>
    </row>
    <row r="144" spans="1:12" ht="12" hidden="1">
      <c r="A144" s="115"/>
      <c r="B144" s="119"/>
      <c r="C144" s="120">
        <v>4210</v>
      </c>
      <c r="D144" s="114" t="s">
        <v>362</v>
      </c>
      <c r="E144" s="401">
        <f t="shared" si="28"/>
        <v>5770</v>
      </c>
      <c r="F144" s="362">
        <f>SUM(G144:K144)</f>
        <v>5770</v>
      </c>
      <c r="G144" s="394"/>
      <c r="H144" s="395"/>
      <c r="I144" s="394"/>
      <c r="J144" s="395"/>
      <c r="K144" s="394">
        <v>5770</v>
      </c>
      <c r="L144" s="394"/>
    </row>
    <row r="145" spans="1:12" ht="12" hidden="1">
      <c r="A145" s="115"/>
      <c r="B145" s="119"/>
      <c r="C145" s="120">
        <v>4300</v>
      </c>
      <c r="D145" s="114" t="s">
        <v>4</v>
      </c>
      <c r="E145" s="376">
        <f t="shared" si="24"/>
        <v>17000</v>
      </c>
      <c r="F145" s="373">
        <f t="shared" si="29"/>
        <v>17000</v>
      </c>
      <c r="G145" s="394"/>
      <c r="H145" s="395"/>
      <c r="I145" s="394"/>
      <c r="J145" s="395"/>
      <c r="K145" s="394">
        <v>17000</v>
      </c>
      <c r="L145" s="394"/>
    </row>
    <row r="146" spans="1:12" ht="12" hidden="1">
      <c r="A146" s="115"/>
      <c r="B146" s="119"/>
      <c r="C146" s="120">
        <v>4410</v>
      </c>
      <c r="D146" s="114" t="s">
        <v>18</v>
      </c>
      <c r="E146" s="376">
        <f t="shared" si="24"/>
        <v>2000</v>
      </c>
      <c r="F146" s="373">
        <f t="shared" si="29"/>
        <v>2000</v>
      </c>
      <c r="G146" s="394"/>
      <c r="H146" s="395"/>
      <c r="I146" s="394"/>
      <c r="J146" s="395"/>
      <c r="K146" s="394">
        <v>2000</v>
      </c>
      <c r="L146" s="394"/>
    </row>
    <row r="147" spans="1:12" ht="12" hidden="1">
      <c r="A147" s="115"/>
      <c r="B147" s="119"/>
      <c r="C147" s="120">
        <v>4430</v>
      </c>
      <c r="D147" s="114" t="s">
        <v>6</v>
      </c>
      <c r="E147" s="376">
        <f t="shared" si="24"/>
        <v>15000</v>
      </c>
      <c r="F147" s="373">
        <f>SUM(G147:K147)</f>
        <v>15000</v>
      </c>
      <c r="G147" s="394"/>
      <c r="H147" s="395"/>
      <c r="I147" s="394"/>
      <c r="J147" s="395"/>
      <c r="K147" s="394">
        <v>15000</v>
      </c>
      <c r="L147" s="394"/>
    </row>
    <row r="148" spans="1:12" ht="12" hidden="1">
      <c r="A148" s="115"/>
      <c r="B148" s="119"/>
      <c r="C148" s="120">
        <v>4480</v>
      </c>
      <c r="D148" s="114"/>
      <c r="E148" s="376">
        <f t="shared" si="24"/>
        <v>120000</v>
      </c>
      <c r="F148" s="373">
        <f>SUM(G148:K148)</f>
        <v>120000</v>
      </c>
      <c r="G148" s="394"/>
      <c r="H148" s="395"/>
      <c r="I148" s="394"/>
      <c r="J148" s="395"/>
      <c r="K148" s="394">
        <v>120000</v>
      </c>
      <c r="L148" s="394"/>
    </row>
    <row r="149" spans="1:12" ht="12" hidden="1">
      <c r="A149" s="283"/>
      <c r="B149" s="126"/>
      <c r="C149" s="127">
        <v>4500</v>
      </c>
      <c r="D149" s="285"/>
      <c r="E149" s="410">
        <f aca="true" t="shared" si="30" ref="E149:E199">SUM(F149+L149)</f>
        <v>2500</v>
      </c>
      <c r="F149" s="475">
        <f t="shared" si="29"/>
        <v>2500</v>
      </c>
      <c r="G149" s="407"/>
      <c r="H149" s="412"/>
      <c r="I149" s="407"/>
      <c r="J149" s="412"/>
      <c r="K149" s="407">
        <v>2500</v>
      </c>
      <c r="L149" s="407"/>
    </row>
    <row r="150" spans="1:12" s="99" customFormat="1" ht="51">
      <c r="A150" s="115">
        <v>751</v>
      </c>
      <c r="B150" s="290"/>
      <c r="C150" s="291"/>
      <c r="D150" s="292" t="s">
        <v>507</v>
      </c>
      <c r="E150" s="389">
        <f t="shared" si="30"/>
        <v>1077</v>
      </c>
      <c r="F150" s="389">
        <f aca="true" t="shared" si="31" ref="F150:L150">SUM(F151)</f>
        <v>1077</v>
      </c>
      <c r="G150" s="403">
        <f t="shared" si="31"/>
        <v>0</v>
      </c>
      <c r="H150" s="403">
        <f t="shared" si="31"/>
        <v>0</v>
      </c>
      <c r="I150" s="403">
        <f t="shared" si="31"/>
        <v>0</v>
      </c>
      <c r="J150" s="403">
        <f t="shared" si="31"/>
        <v>0</v>
      </c>
      <c r="K150" s="403">
        <f t="shared" si="31"/>
        <v>1077</v>
      </c>
      <c r="L150" s="404">
        <f t="shared" si="31"/>
        <v>0</v>
      </c>
    </row>
    <row r="151" spans="1:12" s="111" customFormat="1" ht="36">
      <c r="A151" s="108"/>
      <c r="B151" s="119">
        <v>75101</v>
      </c>
      <c r="C151" s="120"/>
      <c r="D151" s="123" t="s">
        <v>70</v>
      </c>
      <c r="E151" s="361">
        <f t="shared" si="30"/>
        <v>1077</v>
      </c>
      <c r="F151" s="368">
        <f aca="true" t="shared" si="32" ref="F151:L151">SUM(F152:F153)</f>
        <v>1077</v>
      </c>
      <c r="G151" s="368">
        <f t="shared" si="32"/>
        <v>0</v>
      </c>
      <c r="H151" s="368">
        <f t="shared" si="32"/>
        <v>0</v>
      </c>
      <c r="I151" s="368">
        <f t="shared" si="32"/>
        <v>0</v>
      </c>
      <c r="J151" s="368">
        <f t="shared" si="32"/>
        <v>0</v>
      </c>
      <c r="K151" s="368">
        <f t="shared" si="32"/>
        <v>1077</v>
      </c>
      <c r="L151" s="368">
        <f t="shared" si="32"/>
        <v>0</v>
      </c>
    </row>
    <row r="152" spans="1:12" s="111" customFormat="1" ht="12" hidden="1">
      <c r="A152" s="108"/>
      <c r="B152" s="112"/>
      <c r="C152" s="110">
        <v>4300</v>
      </c>
      <c r="D152" s="114" t="s">
        <v>4</v>
      </c>
      <c r="E152" s="401">
        <f>SUM(F152+L152)</f>
        <v>800</v>
      </c>
      <c r="F152" s="382">
        <f>SUM(G152:K152)</f>
        <v>800</v>
      </c>
      <c r="G152" s="398"/>
      <c r="H152" s="405"/>
      <c r="I152" s="405"/>
      <c r="J152" s="405"/>
      <c r="K152" s="405">
        <v>800</v>
      </c>
      <c r="L152" s="406"/>
    </row>
    <row r="153" spans="1:12" ht="36" hidden="1">
      <c r="A153" s="283"/>
      <c r="B153" s="126"/>
      <c r="C153" s="127">
        <v>4370</v>
      </c>
      <c r="D153" s="125" t="s">
        <v>104</v>
      </c>
      <c r="E153" s="377">
        <f t="shared" si="30"/>
        <v>277</v>
      </c>
      <c r="F153" s="362">
        <f>SUM(G153:K153)</f>
        <v>277</v>
      </c>
      <c r="G153" s="407"/>
      <c r="H153" s="407"/>
      <c r="I153" s="407"/>
      <c r="J153" s="407"/>
      <c r="K153" s="407">
        <v>277</v>
      </c>
      <c r="L153" s="407"/>
    </row>
    <row r="154" spans="1:12" s="99" customFormat="1" ht="30" customHeight="1">
      <c r="A154" s="106">
        <v>754</v>
      </c>
      <c r="B154" s="121"/>
      <c r="C154" s="122"/>
      <c r="D154" s="168" t="s">
        <v>23</v>
      </c>
      <c r="E154" s="359">
        <f t="shared" si="30"/>
        <v>164000</v>
      </c>
      <c r="F154" s="370">
        <f>SUM(F155,F158,F161,F177,F182)</f>
        <v>164000</v>
      </c>
      <c r="G154" s="370">
        <f aca="true" t="shared" si="33" ref="G154:L154">SUM(G155,G158,G161,G177,G182)</f>
        <v>0</v>
      </c>
      <c r="H154" s="370">
        <f t="shared" si="33"/>
        <v>90000</v>
      </c>
      <c r="I154" s="370">
        <f t="shared" si="33"/>
        <v>0</v>
      </c>
      <c r="J154" s="370">
        <f t="shared" si="33"/>
        <v>0</v>
      </c>
      <c r="K154" s="370">
        <f t="shared" si="33"/>
        <v>74000</v>
      </c>
      <c r="L154" s="370">
        <f t="shared" si="33"/>
        <v>0</v>
      </c>
    </row>
    <row r="155" spans="1:12" s="111" customFormat="1" ht="11.25" customHeight="1" hidden="1">
      <c r="A155" s="108"/>
      <c r="B155" s="119">
        <v>75404</v>
      </c>
      <c r="C155" s="120"/>
      <c r="D155" s="123" t="s">
        <v>165</v>
      </c>
      <c r="E155" s="361">
        <f aca="true" t="shared" si="34" ref="E155:E160">SUM(F155+L155)</f>
        <v>0</v>
      </c>
      <c r="F155" s="368">
        <f>SUM(F156:F157)</f>
        <v>0</v>
      </c>
      <c r="G155" s="406">
        <f aca="true" t="shared" si="35" ref="G155:L155">SUM(G156:G157)</f>
        <v>0</v>
      </c>
      <c r="H155" s="406">
        <f t="shared" si="35"/>
        <v>0</v>
      </c>
      <c r="I155" s="406">
        <f t="shared" si="35"/>
        <v>0</v>
      </c>
      <c r="J155" s="406">
        <f t="shared" si="35"/>
        <v>0</v>
      </c>
      <c r="K155" s="406">
        <f t="shared" si="35"/>
        <v>0</v>
      </c>
      <c r="L155" s="406">
        <f t="shared" si="35"/>
        <v>0</v>
      </c>
    </row>
    <row r="156" spans="1:12" s="111" customFormat="1" ht="25.5" customHeight="1" hidden="1">
      <c r="A156" s="108"/>
      <c r="B156" s="119"/>
      <c r="C156" s="120">
        <v>3000</v>
      </c>
      <c r="D156" s="123" t="s">
        <v>181</v>
      </c>
      <c r="E156" s="361">
        <f t="shared" si="34"/>
        <v>0</v>
      </c>
      <c r="F156" s="362">
        <f aca="true" t="shared" si="36" ref="F156:F187">SUM(G156:K156)</f>
        <v>0</v>
      </c>
      <c r="G156" s="406"/>
      <c r="H156" s="398"/>
      <c r="I156" s="406"/>
      <c r="J156" s="398"/>
      <c r="K156" s="406"/>
      <c r="L156" s="406"/>
    </row>
    <row r="157" spans="1:12" ht="39" customHeight="1" hidden="1">
      <c r="A157" s="115"/>
      <c r="B157" s="119"/>
      <c r="C157" s="120">
        <v>6170</v>
      </c>
      <c r="D157" s="124" t="s">
        <v>141</v>
      </c>
      <c r="E157" s="361">
        <f t="shared" si="34"/>
        <v>0</v>
      </c>
      <c r="F157" s="362">
        <f t="shared" si="36"/>
        <v>0</v>
      </c>
      <c r="G157" s="394"/>
      <c r="H157" s="395"/>
      <c r="I157" s="394"/>
      <c r="J157" s="395"/>
      <c r="K157" s="394"/>
      <c r="L157" s="394"/>
    </row>
    <row r="158" spans="1:12" s="111" customFormat="1" ht="11.25" customHeight="1" hidden="1">
      <c r="A158" s="108"/>
      <c r="B158" s="119">
        <v>75405</v>
      </c>
      <c r="C158" s="120"/>
      <c r="D158" s="123" t="s">
        <v>348</v>
      </c>
      <c r="E158" s="361">
        <f t="shared" si="34"/>
        <v>0</v>
      </c>
      <c r="F158" s="368">
        <f>SUM(F159:F160)</f>
        <v>0</v>
      </c>
      <c r="G158" s="406">
        <f aca="true" t="shared" si="37" ref="G158:L158">SUM(G159:G160)</f>
        <v>0</v>
      </c>
      <c r="H158" s="406">
        <f t="shared" si="37"/>
        <v>0</v>
      </c>
      <c r="I158" s="406">
        <f t="shared" si="37"/>
        <v>0</v>
      </c>
      <c r="J158" s="406">
        <f t="shared" si="37"/>
        <v>0</v>
      </c>
      <c r="K158" s="406">
        <f t="shared" si="37"/>
        <v>0</v>
      </c>
      <c r="L158" s="406">
        <f t="shared" si="37"/>
        <v>0</v>
      </c>
    </row>
    <row r="159" spans="1:12" s="111" customFormat="1" ht="25.5" customHeight="1" hidden="1">
      <c r="A159" s="108"/>
      <c r="B159" s="119"/>
      <c r="C159" s="120">
        <v>3000</v>
      </c>
      <c r="D159" s="123" t="s">
        <v>181</v>
      </c>
      <c r="E159" s="361">
        <f t="shared" si="34"/>
        <v>0</v>
      </c>
      <c r="F159" s="362">
        <f>SUM(G159:K159)</f>
        <v>0</v>
      </c>
      <c r="G159" s="406"/>
      <c r="H159" s="398"/>
      <c r="I159" s="406"/>
      <c r="J159" s="398"/>
      <c r="K159" s="406"/>
      <c r="L159" s="406"/>
    </row>
    <row r="160" spans="1:12" ht="39" customHeight="1" hidden="1">
      <c r="A160" s="115"/>
      <c r="B160" s="119"/>
      <c r="C160" s="120">
        <v>6170</v>
      </c>
      <c r="D160" s="124" t="s">
        <v>141</v>
      </c>
      <c r="E160" s="361">
        <f t="shared" si="34"/>
        <v>0</v>
      </c>
      <c r="F160" s="362">
        <f>SUM(G160:K160)</f>
        <v>0</v>
      </c>
      <c r="G160" s="394"/>
      <c r="H160" s="395"/>
      <c r="I160" s="394"/>
      <c r="J160" s="395"/>
      <c r="K160" s="394"/>
      <c r="L160" s="394"/>
    </row>
    <row r="161" spans="1:12" s="111" customFormat="1" ht="11.25" customHeight="1">
      <c r="A161" s="108"/>
      <c r="B161" s="119">
        <v>75412</v>
      </c>
      <c r="C161" s="120"/>
      <c r="D161" s="123" t="s">
        <v>24</v>
      </c>
      <c r="E161" s="361">
        <f t="shared" si="30"/>
        <v>126000</v>
      </c>
      <c r="F161" s="368">
        <f aca="true" t="shared" si="38" ref="F161:L161">SUM(F162:F176)</f>
        <v>126000</v>
      </c>
      <c r="G161" s="368">
        <f t="shared" si="38"/>
        <v>0</v>
      </c>
      <c r="H161" s="368">
        <f t="shared" si="38"/>
        <v>90000</v>
      </c>
      <c r="I161" s="368">
        <f t="shared" si="38"/>
        <v>0</v>
      </c>
      <c r="J161" s="368">
        <f t="shared" si="38"/>
        <v>0</v>
      </c>
      <c r="K161" s="368">
        <f t="shared" si="38"/>
        <v>36000</v>
      </c>
      <c r="L161" s="368">
        <f t="shared" si="38"/>
        <v>0</v>
      </c>
    </row>
    <row r="162" spans="1:12" ht="24" hidden="1">
      <c r="A162" s="115"/>
      <c r="B162" s="119"/>
      <c r="C162" s="120">
        <v>3030</v>
      </c>
      <c r="D162" s="124" t="s">
        <v>10</v>
      </c>
      <c r="E162" s="361">
        <f t="shared" si="30"/>
        <v>26000</v>
      </c>
      <c r="F162" s="362">
        <f t="shared" si="36"/>
        <v>26000</v>
      </c>
      <c r="G162" s="394"/>
      <c r="H162" s="395"/>
      <c r="I162" s="394"/>
      <c r="J162" s="395"/>
      <c r="K162" s="394">
        <v>26000</v>
      </c>
      <c r="L162" s="394"/>
    </row>
    <row r="163" spans="1:12" ht="36" hidden="1">
      <c r="A163" s="115"/>
      <c r="B163" s="119"/>
      <c r="C163" s="120">
        <v>2580</v>
      </c>
      <c r="D163" s="124" t="s">
        <v>218</v>
      </c>
      <c r="E163" s="361">
        <f t="shared" si="30"/>
        <v>90000</v>
      </c>
      <c r="F163" s="362">
        <f t="shared" si="36"/>
        <v>90000</v>
      </c>
      <c r="G163" s="394"/>
      <c r="H163" s="395">
        <v>90000</v>
      </c>
      <c r="I163" s="394"/>
      <c r="J163" s="395">
        <v>0</v>
      </c>
      <c r="K163" s="394"/>
      <c r="L163" s="394"/>
    </row>
    <row r="164" spans="1:12" ht="24" hidden="1">
      <c r="A164" s="115"/>
      <c r="B164" s="119"/>
      <c r="C164" s="120">
        <v>4010</v>
      </c>
      <c r="D164" s="124" t="s">
        <v>12</v>
      </c>
      <c r="E164" s="361">
        <f t="shared" si="30"/>
        <v>0</v>
      </c>
      <c r="F164" s="362">
        <f t="shared" si="36"/>
        <v>0</v>
      </c>
      <c r="G164" s="394"/>
      <c r="H164" s="395"/>
      <c r="I164" s="394"/>
      <c r="J164" s="395"/>
      <c r="K164" s="394"/>
      <c r="L164" s="394"/>
    </row>
    <row r="165" spans="1:12" ht="24" hidden="1">
      <c r="A165" s="115"/>
      <c r="B165" s="119"/>
      <c r="C165" s="120">
        <v>4110</v>
      </c>
      <c r="D165" s="124" t="s">
        <v>14</v>
      </c>
      <c r="E165" s="361">
        <f t="shared" si="30"/>
        <v>0</v>
      </c>
      <c r="F165" s="362">
        <f t="shared" si="36"/>
        <v>0</v>
      </c>
      <c r="G165" s="394"/>
      <c r="H165" s="395"/>
      <c r="I165" s="394"/>
      <c r="J165" s="395"/>
      <c r="K165" s="394"/>
      <c r="L165" s="394"/>
    </row>
    <row r="166" spans="1:12" ht="12" hidden="1">
      <c r="A166" s="115"/>
      <c r="B166" s="119"/>
      <c r="C166" s="120">
        <v>4120</v>
      </c>
      <c r="D166" s="124" t="s">
        <v>15</v>
      </c>
      <c r="E166" s="361">
        <f t="shared" si="30"/>
        <v>0</v>
      </c>
      <c r="F166" s="362">
        <f t="shared" si="36"/>
        <v>0</v>
      </c>
      <c r="G166" s="394"/>
      <c r="H166" s="395"/>
      <c r="I166" s="394"/>
      <c r="J166" s="395"/>
      <c r="K166" s="394"/>
      <c r="L166" s="394"/>
    </row>
    <row r="167" spans="1:12" ht="12" hidden="1">
      <c r="A167" s="115"/>
      <c r="B167" s="119"/>
      <c r="C167" s="120">
        <v>4170</v>
      </c>
      <c r="D167" s="124" t="s">
        <v>16</v>
      </c>
      <c r="E167" s="361">
        <f t="shared" si="30"/>
        <v>0</v>
      </c>
      <c r="F167" s="362">
        <f t="shared" si="36"/>
        <v>0</v>
      </c>
      <c r="G167" s="394"/>
      <c r="H167" s="395"/>
      <c r="I167" s="394"/>
      <c r="J167" s="395"/>
      <c r="K167" s="394"/>
      <c r="L167" s="394"/>
    </row>
    <row r="168" spans="1:12" ht="15" customHeight="1" hidden="1">
      <c r="A168" s="115"/>
      <c r="B168" s="119"/>
      <c r="C168" s="120">
        <v>4210</v>
      </c>
      <c r="D168" s="124" t="s">
        <v>3</v>
      </c>
      <c r="E168" s="361">
        <f t="shared" si="30"/>
        <v>0</v>
      </c>
      <c r="F168" s="362">
        <f t="shared" si="36"/>
        <v>0</v>
      </c>
      <c r="G168" s="394"/>
      <c r="H168" s="395"/>
      <c r="I168" s="394"/>
      <c r="J168" s="395"/>
      <c r="K168" s="394"/>
      <c r="L168" s="394"/>
    </row>
    <row r="169" spans="1:12" ht="15" customHeight="1" hidden="1">
      <c r="A169" s="115"/>
      <c r="B169" s="119"/>
      <c r="C169" s="120">
        <v>4210</v>
      </c>
      <c r="D169" s="124" t="s">
        <v>368</v>
      </c>
      <c r="E169" s="361">
        <f>SUM(F169+L169)</f>
        <v>10000</v>
      </c>
      <c r="F169" s="362">
        <f>SUM(G169:K169)</f>
        <v>10000</v>
      </c>
      <c r="G169" s="394"/>
      <c r="H169" s="395"/>
      <c r="I169" s="394"/>
      <c r="J169" s="395"/>
      <c r="K169" s="394">
        <v>10000</v>
      </c>
      <c r="L169" s="394"/>
    </row>
    <row r="170" spans="1:12" ht="12" hidden="1">
      <c r="A170" s="115"/>
      <c r="B170" s="119"/>
      <c r="C170" s="120">
        <v>4260</v>
      </c>
      <c r="D170" s="124" t="s">
        <v>17</v>
      </c>
      <c r="E170" s="361">
        <f t="shared" si="30"/>
        <v>0</v>
      </c>
      <c r="F170" s="362">
        <f t="shared" si="36"/>
        <v>0</v>
      </c>
      <c r="G170" s="394"/>
      <c r="H170" s="395"/>
      <c r="I170" s="394"/>
      <c r="J170" s="395"/>
      <c r="K170" s="394"/>
      <c r="L170" s="394"/>
    </row>
    <row r="171" spans="1:12" ht="12" hidden="1">
      <c r="A171" s="115"/>
      <c r="B171" s="119"/>
      <c r="C171" s="120">
        <v>4280</v>
      </c>
      <c r="D171" s="124" t="s">
        <v>40</v>
      </c>
      <c r="E171" s="361">
        <f t="shared" si="30"/>
        <v>0</v>
      </c>
      <c r="F171" s="362">
        <f t="shared" si="36"/>
        <v>0</v>
      </c>
      <c r="G171" s="394"/>
      <c r="H171" s="395"/>
      <c r="I171" s="394"/>
      <c r="J171" s="395"/>
      <c r="K171" s="394"/>
      <c r="L171" s="394"/>
    </row>
    <row r="172" spans="1:12" ht="12" hidden="1">
      <c r="A172" s="115"/>
      <c r="B172" s="119"/>
      <c r="C172" s="120">
        <v>4300</v>
      </c>
      <c r="D172" s="124" t="s">
        <v>4</v>
      </c>
      <c r="E172" s="361">
        <f t="shared" si="30"/>
        <v>0</v>
      </c>
      <c r="F172" s="362">
        <f t="shared" si="36"/>
        <v>0</v>
      </c>
      <c r="G172" s="394"/>
      <c r="H172" s="395"/>
      <c r="I172" s="394"/>
      <c r="J172" s="395"/>
      <c r="K172" s="394"/>
      <c r="L172" s="394"/>
    </row>
    <row r="173" spans="1:12" ht="36" hidden="1">
      <c r="A173" s="115"/>
      <c r="B173" s="119"/>
      <c r="C173" s="120">
        <v>4360</v>
      </c>
      <c r="D173" s="125" t="s">
        <v>100</v>
      </c>
      <c r="E173" s="361">
        <f t="shared" si="30"/>
        <v>0</v>
      </c>
      <c r="F173" s="362">
        <f t="shared" si="36"/>
        <v>0</v>
      </c>
      <c r="G173" s="394"/>
      <c r="H173" s="395"/>
      <c r="I173" s="394"/>
      <c r="J173" s="395"/>
      <c r="K173" s="394"/>
      <c r="L173" s="394"/>
    </row>
    <row r="174" spans="1:12" ht="36" hidden="1">
      <c r="A174" s="115"/>
      <c r="B174" s="119"/>
      <c r="C174" s="120">
        <v>4370</v>
      </c>
      <c r="D174" s="125" t="s">
        <v>104</v>
      </c>
      <c r="E174" s="361">
        <f t="shared" si="30"/>
        <v>0</v>
      </c>
      <c r="F174" s="362">
        <f t="shared" si="36"/>
        <v>0</v>
      </c>
      <c r="G174" s="394"/>
      <c r="H174" s="395"/>
      <c r="I174" s="394"/>
      <c r="J174" s="395"/>
      <c r="K174" s="394"/>
      <c r="L174" s="394"/>
    </row>
    <row r="175" spans="1:12" ht="36" hidden="1">
      <c r="A175" s="115"/>
      <c r="B175" s="119"/>
      <c r="C175" s="120">
        <v>4750</v>
      </c>
      <c r="D175" s="124" t="s">
        <v>330</v>
      </c>
      <c r="E175" s="361">
        <f t="shared" si="30"/>
        <v>0</v>
      </c>
      <c r="F175" s="362">
        <f t="shared" si="36"/>
        <v>0</v>
      </c>
      <c r="G175" s="394"/>
      <c r="H175" s="395"/>
      <c r="I175" s="394"/>
      <c r="J175" s="395"/>
      <c r="K175" s="394"/>
      <c r="L175" s="394"/>
    </row>
    <row r="176" spans="1:12" ht="12" hidden="1">
      <c r="A176" s="115"/>
      <c r="B176" s="119"/>
      <c r="C176" s="120">
        <v>4430</v>
      </c>
      <c r="D176" s="124" t="s">
        <v>6</v>
      </c>
      <c r="E176" s="361">
        <f t="shared" si="30"/>
        <v>0</v>
      </c>
      <c r="F176" s="362">
        <f t="shared" si="36"/>
        <v>0</v>
      </c>
      <c r="G176" s="394"/>
      <c r="H176" s="395"/>
      <c r="I176" s="394"/>
      <c r="J176" s="395"/>
      <c r="K176" s="394"/>
      <c r="L176" s="394"/>
    </row>
    <row r="177" spans="1:12" s="111" customFormat="1" ht="12">
      <c r="A177" s="108"/>
      <c r="B177" s="119">
        <v>75414</v>
      </c>
      <c r="C177" s="120"/>
      <c r="D177" s="123" t="s">
        <v>25</v>
      </c>
      <c r="E177" s="361">
        <f t="shared" si="30"/>
        <v>3000</v>
      </c>
      <c r="F177" s="368">
        <f aca="true" t="shared" si="39" ref="F177:L177">SUM(F178:F181)</f>
        <v>3000</v>
      </c>
      <c r="G177" s="368">
        <f t="shared" si="39"/>
        <v>0</v>
      </c>
      <c r="H177" s="368">
        <f t="shared" si="39"/>
        <v>0</v>
      </c>
      <c r="I177" s="368">
        <f t="shared" si="39"/>
        <v>0</v>
      </c>
      <c r="J177" s="368">
        <f t="shared" si="39"/>
        <v>0</v>
      </c>
      <c r="K177" s="368">
        <f t="shared" si="39"/>
        <v>3000</v>
      </c>
      <c r="L177" s="368">
        <f t="shared" si="39"/>
        <v>0</v>
      </c>
    </row>
    <row r="178" spans="1:12" ht="13.5" customHeight="1" hidden="1">
      <c r="A178" s="115"/>
      <c r="B178" s="119"/>
      <c r="C178" s="120">
        <v>4210</v>
      </c>
      <c r="D178" s="124" t="s">
        <v>3</v>
      </c>
      <c r="E178" s="401">
        <f t="shared" si="30"/>
        <v>1500</v>
      </c>
      <c r="F178" s="362">
        <f t="shared" si="36"/>
        <v>1500</v>
      </c>
      <c r="G178" s="394"/>
      <c r="H178" s="395"/>
      <c r="I178" s="394"/>
      <c r="J178" s="395"/>
      <c r="K178" s="394">
        <v>1500</v>
      </c>
      <c r="L178" s="394"/>
    </row>
    <row r="179" spans="1:12" ht="12" hidden="1">
      <c r="A179" s="115"/>
      <c r="B179" s="119"/>
      <c r="C179" s="120">
        <v>4300</v>
      </c>
      <c r="D179" s="124" t="s">
        <v>4</v>
      </c>
      <c r="E179" s="401">
        <f t="shared" si="30"/>
        <v>500</v>
      </c>
      <c r="F179" s="362">
        <f t="shared" si="36"/>
        <v>500</v>
      </c>
      <c r="G179" s="394"/>
      <c r="H179" s="395"/>
      <c r="I179" s="394"/>
      <c r="J179" s="395"/>
      <c r="K179" s="394">
        <v>500</v>
      </c>
      <c r="L179" s="394"/>
    </row>
    <row r="180" spans="1:12" ht="12" hidden="1">
      <c r="A180" s="115"/>
      <c r="B180" s="112"/>
      <c r="C180" s="110">
        <v>4410</v>
      </c>
      <c r="D180" s="114" t="s">
        <v>18</v>
      </c>
      <c r="E180" s="376">
        <f>SUM(F180+L180)</f>
        <v>500</v>
      </c>
      <c r="F180" s="373">
        <f>SUM(G180:K180)</f>
        <v>500</v>
      </c>
      <c r="G180" s="408"/>
      <c r="H180" s="408"/>
      <c r="I180" s="408"/>
      <c r="J180" s="408"/>
      <c r="K180" s="408">
        <v>500</v>
      </c>
      <c r="L180" s="394"/>
    </row>
    <row r="181" spans="1:12" ht="36" hidden="1">
      <c r="A181" s="115"/>
      <c r="B181" s="119"/>
      <c r="C181" s="120">
        <v>4700</v>
      </c>
      <c r="D181" s="114" t="s">
        <v>331</v>
      </c>
      <c r="E181" s="376">
        <f t="shared" si="30"/>
        <v>500</v>
      </c>
      <c r="F181" s="373">
        <f t="shared" si="36"/>
        <v>500</v>
      </c>
      <c r="G181" s="394"/>
      <c r="H181" s="395"/>
      <c r="I181" s="394"/>
      <c r="J181" s="395"/>
      <c r="K181" s="394">
        <v>500</v>
      </c>
      <c r="L181" s="394">
        <v>0</v>
      </c>
    </row>
    <row r="182" spans="1:12" s="111" customFormat="1" ht="12">
      <c r="A182" s="287"/>
      <c r="B182" s="126">
        <v>75421</v>
      </c>
      <c r="C182" s="127"/>
      <c r="D182" s="214" t="s">
        <v>145</v>
      </c>
      <c r="E182" s="400">
        <f aca="true" t="shared" si="40" ref="E182:E187">SUM(F182+L182)</f>
        <v>35000</v>
      </c>
      <c r="F182" s="400">
        <f aca="true" t="shared" si="41" ref="F182:L182">SUM(F183:F187)</f>
        <v>35000</v>
      </c>
      <c r="G182" s="400">
        <f t="shared" si="41"/>
        <v>0</v>
      </c>
      <c r="H182" s="400">
        <f t="shared" si="41"/>
        <v>0</v>
      </c>
      <c r="I182" s="400">
        <f t="shared" si="41"/>
        <v>0</v>
      </c>
      <c r="J182" s="400">
        <f t="shared" si="41"/>
        <v>0</v>
      </c>
      <c r="K182" s="518">
        <f t="shared" si="41"/>
        <v>35000</v>
      </c>
      <c r="L182" s="400">
        <f t="shared" si="41"/>
        <v>0</v>
      </c>
    </row>
    <row r="183" spans="1:12" ht="12.75" customHeight="1" hidden="1">
      <c r="A183" s="115"/>
      <c r="B183" s="119"/>
      <c r="C183" s="120">
        <v>4210</v>
      </c>
      <c r="D183" s="124" t="s">
        <v>3</v>
      </c>
      <c r="E183" s="401">
        <f t="shared" si="40"/>
        <v>2800</v>
      </c>
      <c r="F183" s="362">
        <f t="shared" si="36"/>
        <v>2800</v>
      </c>
      <c r="G183" s="394"/>
      <c r="H183" s="395"/>
      <c r="I183" s="394"/>
      <c r="J183" s="395"/>
      <c r="K183" s="394">
        <v>2800</v>
      </c>
      <c r="L183" s="394"/>
    </row>
    <row r="184" spans="1:12" ht="12.75" customHeight="1" hidden="1">
      <c r="A184" s="115"/>
      <c r="B184" s="119"/>
      <c r="C184" s="120">
        <v>4410</v>
      </c>
      <c r="D184" s="124"/>
      <c r="E184" s="401">
        <f t="shared" si="40"/>
        <v>200</v>
      </c>
      <c r="F184" s="362">
        <f t="shared" si="36"/>
        <v>200</v>
      </c>
      <c r="G184" s="395"/>
      <c r="H184" s="395"/>
      <c r="I184" s="408"/>
      <c r="J184" s="395"/>
      <c r="K184" s="408">
        <v>200</v>
      </c>
      <c r="L184" s="394"/>
    </row>
    <row r="185" spans="1:12" ht="12.75" customHeight="1" hidden="1">
      <c r="A185" s="115"/>
      <c r="B185" s="119"/>
      <c r="C185" s="120">
        <v>4700</v>
      </c>
      <c r="D185" s="124"/>
      <c r="E185" s="401">
        <f t="shared" si="40"/>
        <v>2000</v>
      </c>
      <c r="F185" s="362">
        <f>SUM(G185:K185)</f>
        <v>2000</v>
      </c>
      <c r="G185" s="395"/>
      <c r="H185" s="395"/>
      <c r="I185" s="408"/>
      <c r="J185" s="395"/>
      <c r="K185" s="408">
        <v>2000</v>
      </c>
      <c r="L185" s="394"/>
    </row>
    <row r="186" spans="1:12" ht="12" hidden="1">
      <c r="A186" s="115"/>
      <c r="B186" s="119"/>
      <c r="C186" s="120">
        <v>4810</v>
      </c>
      <c r="D186" s="124" t="s">
        <v>38</v>
      </c>
      <c r="E186" s="401">
        <f t="shared" si="40"/>
        <v>30000</v>
      </c>
      <c r="F186" s="382">
        <f t="shared" si="36"/>
        <v>30000</v>
      </c>
      <c r="G186" s="395"/>
      <c r="H186" s="408"/>
      <c r="I186" s="408"/>
      <c r="J186" s="408"/>
      <c r="K186" s="408">
        <v>30000</v>
      </c>
      <c r="L186" s="394"/>
    </row>
    <row r="187" spans="1:12" ht="36" hidden="1">
      <c r="A187" s="283"/>
      <c r="B187" s="279"/>
      <c r="C187" s="284">
        <v>6060</v>
      </c>
      <c r="D187" s="285" t="s">
        <v>43</v>
      </c>
      <c r="E187" s="410">
        <f t="shared" si="40"/>
        <v>0</v>
      </c>
      <c r="F187" s="411">
        <f t="shared" si="36"/>
        <v>0</v>
      </c>
      <c r="G187" s="407"/>
      <c r="H187" s="395"/>
      <c r="I187" s="394"/>
      <c r="J187" s="395"/>
      <c r="K187" s="394"/>
      <c r="L187" s="394"/>
    </row>
    <row r="188" spans="1:12" s="99" customFormat="1" ht="81" customHeight="1">
      <c r="A188" s="115">
        <v>756</v>
      </c>
      <c r="B188" s="119"/>
      <c r="C188" s="129"/>
      <c r="D188" s="169" t="s">
        <v>26</v>
      </c>
      <c r="E188" s="389">
        <f t="shared" si="30"/>
        <v>32000</v>
      </c>
      <c r="F188" s="369">
        <f>SUM(F189)</f>
        <v>32000</v>
      </c>
      <c r="G188" s="404">
        <f aca="true" t="shared" si="42" ref="G188:L188">SUM(G189)</f>
        <v>28000</v>
      </c>
      <c r="H188" s="371">
        <f t="shared" si="42"/>
        <v>0</v>
      </c>
      <c r="I188" s="371">
        <f t="shared" si="42"/>
        <v>0</v>
      </c>
      <c r="J188" s="371">
        <f t="shared" si="42"/>
        <v>0</v>
      </c>
      <c r="K188" s="371">
        <f t="shared" si="42"/>
        <v>4000</v>
      </c>
      <c r="L188" s="371">
        <f t="shared" si="42"/>
        <v>0</v>
      </c>
    </row>
    <row r="189" spans="1:12" s="111" customFormat="1" ht="36">
      <c r="A189" s="108"/>
      <c r="B189" s="130">
        <v>75647</v>
      </c>
      <c r="C189" s="131"/>
      <c r="D189" s="123" t="s">
        <v>27</v>
      </c>
      <c r="E189" s="361">
        <f t="shared" si="30"/>
        <v>32000</v>
      </c>
      <c r="F189" s="368">
        <f aca="true" t="shared" si="43" ref="F189:L189">SUM(F190:F193)</f>
        <v>32000</v>
      </c>
      <c r="G189" s="368">
        <f t="shared" si="43"/>
        <v>28000</v>
      </c>
      <c r="H189" s="368">
        <f t="shared" si="43"/>
        <v>0</v>
      </c>
      <c r="I189" s="368">
        <f t="shared" si="43"/>
        <v>0</v>
      </c>
      <c r="J189" s="368">
        <f t="shared" si="43"/>
        <v>0</v>
      </c>
      <c r="K189" s="368">
        <f t="shared" si="43"/>
        <v>4000</v>
      </c>
      <c r="L189" s="368">
        <f t="shared" si="43"/>
        <v>0</v>
      </c>
    </row>
    <row r="190" spans="1:12" ht="24.75" customHeight="1" hidden="1">
      <c r="A190" s="115"/>
      <c r="B190" s="119"/>
      <c r="C190" s="120">
        <v>3030</v>
      </c>
      <c r="D190" s="124" t="s">
        <v>10</v>
      </c>
      <c r="E190" s="401">
        <f t="shared" si="30"/>
        <v>0</v>
      </c>
      <c r="F190" s="362">
        <f>SUM(G190:K190)</f>
        <v>0</v>
      </c>
      <c r="G190" s="394"/>
      <c r="H190" s="395"/>
      <c r="I190" s="394"/>
      <c r="J190" s="395"/>
      <c r="K190" s="394"/>
      <c r="L190" s="394"/>
    </row>
    <row r="191" spans="1:12" ht="24" hidden="1">
      <c r="A191" s="115"/>
      <c r="B191" s="119"/>
      <c r="C191" s="120">
        <v>4100</v>
      </c>
      <c r="D191" s="124" t="s">
        <v>28</v>
      </c>
      <c r="E191" s="401">
        <f t="shared" si="30"/>
        <v>28000</v>
      </c>
      <c r="F191" s="362">
        <f>SUM(G191:K191)</f>
        <v>28000</v>
      </c>
      <c r="G191" s="394">
        <v>28000</v>
      </c>
      <c r="H191" s="394"/>
      <c r="I191" s="394"/>
      <c r="J191" s="395"/>
      <c r="K191" s="394"/>
      <c r="L191" s="394"/>
    </row>
    <row r="192" spans="1:12" ht="15.75" customHeight="1" hidden="1">
      <c r="A192" s="115"/>
      <c r="B192" s="119"/>
      <c r="C192" s="120">
        <v>4210</v>
      </c>
      <c r="D192" s="124" t="s">
        <v>3</v>
      </c>
      <c r="E192" s="401">
        <f t="shared" si="30"/>
        <v>2000</v>
      </c>
      <c r="F192" s="362">
        <f>SUM(G192:K192)</f>
        <v>2000</v>
      </c>
      <c r="G192" s="394"/>
      <c r="H192" s="395"/>
      <c r="I192" s="394"/>
      <c r="J192" s="395"/>
      <c r="K192" s="394">
        <v>2000</v>
      </c>
      <c r="L192" s="394"/>
    </row>
    <row r="193" spans="1:12" ht="12" hidden="1">
      <c r="A193" s="115"/>
      <c r="B193" s="119"/>
      <c r="C193" s="120">
        <v>4300</v>
      </c>
      <c r="D193" s="125" t="s">
        <v>4</v>
      </c>
      <c r="E193" s="401">
        <f t="shared" si="30"/>
        <v>2000</v>
      </c>
      <c r="F193" s="362">
        <f>SUM(G193:K193)</f>
        <v>2000</v>
      </c>
      <c r="G193" s="407"/>
      <c r="H193" s="395"/>
      <c r="I193" s="394"/>
      <c r="J193" s="395"/>
      <c r="K193" s="394">
        <v>2000</v>
      </c>
      <c r="L193" s="394"/>
    </row>
    <row r="194" spans="1:12" s="99" customFormat="1" ht="12.75">
      <c r="A194" s="106">
        <v>757</v>
      </c>
      <c r="B194" s="121"/>
      <c r="C194" s="122"/>
      <c r="D194" s="168" t="s">
        <v>29</v>
      </c>
      <c r="E194" s="359">
        <f t="shared" si="30"/>
        <v>360000</v>
      </c>
      <c r="F194" s="370">
        <f aca="true" t="shared" si="44" ref="F194:L194">SUM(F195)</f>
        <v>360000</v>
      </c>
      <c r="G194" s="371">
        <f t="shared" si="44"/>
        <v>0</v>
      </c>
      <c r="H194" s="371">
        <f t="shared" si="44"/>
        <v>0</v>
      </c>
      <c r="I194" s="371">
        <f t="shared" si="44"/>
        <v>360000</v>
      </c>
      <c r="J194" s="371">
        <f t="shared" si="44"/>
        <v>0</v>
      </c>
      <c r="K194" s="371">
        <f t="shared" si="44"/>
        <v>0</v>
      </c>
      <c r="L194" s="371">
        <f t="shared" si="44"/>
        <v>0</v>
      </c>
    </row>
    <row r="195" spans="1:12" s="111" customFormat="1" ht="36">
      <c r="A195" s="108"/>
      <c r="B195" s="119">
        <v>75702</v>
      </c>
      <c r="C195" s="129"/>
      <c r="D195" s="243" t="s">
        <v>30</v>
      </c>
      <c r="E195" s="361">
        <f t="shared" si="30"/>
        <v>360000</v>
      </c>
      <c r="F195" s="368">
        <f>SUM(F196:F197)</f>
        <v>360000</v>
      </c>
      <c r="G195" s="368">
        <f aca="true" t="shared" si="45" ref="G195:L195">SUM(G196:G197)</f>
        <v>0</v>
      </c>
      <c r="H195" s="368">
        <f t="shared" si="45"/>
        <v>0</v>
      </c>
      <c r="I195" s="368">
        <f t="shared" si="45"/>
        <v>360000</v>
      </c>
      <c r="J195" s="368">
        <f t="shared" si="45"/>
        <v>0</v>
      </c>
      <c r="K195" s="368">
        <f t="shared" si="45"/>
        <v>0</v>
      </c>
      <c r="L195" s="368">
        <f t="shared" si="45"/>
        <v>0</v>
      </c>
    </row>
    <row r="196" spans="1:12" ht="22.5" customHeight="1" hidden="1">
      <c r="A196" s="283"/>
      <c r="B196" s="126"/>
      <c r="C196" s="127">
        <v>8010</v>
      </c>
      <c r="D196" s="125"/>
      <c r="E196" s="377">
        <f t="shared" si="30"/>
        <v>60000</v>
      </c>
      <c r="F196" s="362">
        <f>SUM(G196:K196)</f>
        <v>60000</v>
      </c>
      <c r="G196" s="407"/>
      <c r="H196" s="412"/>
      <c r="I196" s="407">
        <v>60000</v>
      </c>
      <c r="J196" s="412"/>
      <c r="K196" s="407"/>
      <c r="L196" s="407"/>
    </row>
    <row r="197" spans="1:12" ht="23.25" customHeight="1" hidden="1">
      <c r="A197" s="283"/>
      <c r="B197" s="126"/>
      <c r="C197" s="127">
        <v>8110</v>
      </c>
      <c r="D197" s="125"/>
      <c r="E197" s="377">
        <f>SUM(F197+L197)</f>
        <v>300000</v>
      </c>
      <c r="F197" s="362">
        <f>SUM(G197:K197)</f>
        <v>300000</v>
      </c>
      <c r="G197" s="407"/>
      <c r="H197" s="412"/>
      <c r="I197" s="407">
        <v>300000</v>
      </c>
      <c r="J197" s="412"/>
      <c r="K197" s="407"/>
      <c r="L197" s="407"/>
    </row>
    <row r="198" spans="1:12" s="534" customFormat="1" ht="12.75">
      <c r="A198" s="106">
        <v>758</v>
      </c>
      <c r="B198" s="121"/>
      <c r="C198" s="122"/>
      <c r="D198" s="168" t="s">
        <v>493</v>
      </c>
      <c r="E198" s="359">
        <f t="shared" si="30"/>
        <v>120000</v>
      </c>
      <c r="F198" s="370">
        <f>SUM(F199)</f>
        <v>120000</v>
      </c>
      <c r="G198" s="371">
        <f aca="true" t="shared" si="46" ref="G198:L199">SUM(G199)</f>
        <v>0</v>
      </c>
      <c r="H198" s="371">
        <f t="shared" si="46"/>
        <v>0</v>
      </c>
      <c r="I198" s="371">
        <f t="shared" si="46"/>
        <v>0</v>
      </c>
      <c r="J198" s="371">
        <f t="shared" si="46"/>
        <v>0</v>
      </c>
      <c r="K198" s="371">
        <f t="shared" si="46"/>
        <v>120000</v>
      </c>
      <c r="L198" s="371">
        <f t="shared" si="46"/>
        <v>0</v>
      </c>
    </row>
    <row r="199" spans="1:12" s="533" customFormat="1" ht="12">
      <c r="A199" s="532"/>
      <c r="B199" s="119">
        <v>75818</v>
      </c>
      <c r="C199" s="129"/>
      <c r="D199" s="123" t="s">
        <v>37</v>
      </c>
      <c r="E199" s="361">
        <f t="shared" si="30"/>
        <v>120000</v>
      </c>
      <c r="F199" s="368">
        <f>SUM(F200)</f>
        <v>120000</v>
      </c>
      <c r="G199" s="368">
        <f t="shared" si="46"/>
        <v>0</v>
      </c>
      <c r="H199" s="368">
        <f t="shared" si="46"/>
        <v>0</v>
      </c>
      <c r="I199" s="368">
        <f t="shared" si="46"/>
        <v>0</v>
      </c>
      <c r="J199" s="368">
        <f t="shared" si="46"/>
        <v>0</v>
      </c>
      <c r="K199" s="368">
        <f t="shared" si="46"/>
        <v>120000</v>
      </c>
      <c r="L199" s="368">
        <f t="shared" si="46"/>
        <v>0</v>
      </c>
    </row>
    <row r="200" spans="1:12" ht="12" hidden="1">
      <c r="A200" s="283"/>
      <c r="B200" s="126"/>
      <c r="C200" s="127">
        <v>4810</v>
      </c>
      <c r="D200" s="125" t="s">
        <v>38</v>
      </c>
      <c r="E200" s="377">
        <f>SUM(F200+L200)</f>
        <v>120000</v>
      </c>
      <c r="F200" s="362">
        <f>SUM(G200:K200)</f>
        <v>120000</v>
      </c>
      <c r="G200" s="407"/>
      <c r="H200" s="412"/>
      <c r="I200" s="407"/>
      <c r="J200" s="412">
        <v>0</v>
      </c>
      <c r="K200" s="407">
        <v>120000</v>
      </c>
      <c r="L200" s="407"/>
    </row>
    <row r="201" spans="1:12" s="99" customFormat="1" ht="12.75">
      <c r="A201" s="106">
        <v>801</v>
      </c>
      <c r="B201" s="121"/>
      <c r="C201" s="122"/>
      <c r="D201" s="168" t="s">
        <v>495</v>
      </c>
      <c r="E201" s="359">
        <f>SUM(F201+L201)</f>
        <v>6116130</v>
      </c>
      <c r="F201" s="370">
        <f aca="true" t="shared" si="47" ref="F201:L201">SUM(F202,F246,F268,F293,F318,F321,F324,F348)</f>
        <v>5445683</v>
      </c>
      <c r="G201" s="371">
        <f t="shared" si="47"/>
        <v>4243216</v>
      </c>
      <c r="H201" s="371">
        <f t="shared" si="47"/>
        <v>15800</v>
      </c>
      <c r="I201" s="371">
        <f t="shared" si="47"/>
        <v>0</v>
      </c>
      <c r="J201" s="371">
        <f t="shared" si="47"/>
        <v>0</v>
      </c>
      <c r="K201" s="371">
        <f t="shared" si="47"/>
        <v>1186667</v>
      </c>
      <c r="L201" s="371">
        <f t="shared" si="47"/>
        <v>670447</v>
      </c>
    </row>
    <row r="202" spans="1:12" s="111" customFormat="1" ht="12">
      <c r="A202" s="108"/>
      <c r="B202" s="119">
        <v>80101</v>
      </c>
      <c r="C202" s="120"/>
      <c r="D202" s="107" t="s">
        <v>496</v>
      </c>
      <c r="E202" s="368">
        <f aca="true" t="shared" si="48" ref="E202:L202">SUM(E203:E245)</f>
        <v>3653225</v>
      </c>
      <c r="F202" s="396">
        <f t="shared" si="48"/>
        <v>2982778</v>
      </c>
      <c r="G202" s="396">
        <f t="shared" si="48"/>
        <v>2430883</v>
      </c>
      <c r="H202" s="396">
        <f t="shared" si="48"/>
        <v>0</v>
      </c>
      <c r="I202" s="396">
        <f t="shared" si="48"/>
        <v>0</v>
      </c>
      <c r="J202" s="396">
        <f t="shared" si="48"/>
        <v>0</v>
      </c>
      <c r="K202" s="396">
        <f t="shared" si="48"/>
        <v>551895</v>
      </c>
      <c r="L202" s="396">
        <f t="shared" si="48"/>
        <v>670447</v>
      </c>
    </row>
    <row r="203" spans="1:12" ht="27.75" customHeight="1" hidden="1">
      <c r="A203" s="115"/>
      <c r="B203" s="119"/>
      <c r="C203" s="120">
        <v>3020</v>
      </c>
      <c r="D203" s="114" t="s">
        <v>112</v>
      </c>
      <c r="E203" s="376">
        <f aca="true" t="shared" si="49" ref="E203:E254">SUM(F203+L203)</f>
        <v>120000</v>
      </c>
      <c r="F203" s="382">
        <f aca="true" t="shared" si="50" ref="F203:F276">SUM(G203:K203)</f>
        <v>120000</v>
      </c>
      <c r="G203" s="394"/>
      <c r="H203" s="395"/>
      <c r="I203" s="394"/>
      <c r="J203" s="395"/>
      <c r="K203" s="394">
        <v>120000</v>
      </c>
      <c r="L203" s="394"/>
    </row>
    <row r="204" spans="1:12" ht="24" hidden="1">
      <c r="A204" s="115"/>
      <c r="B204" s="119"/>
      <c r="C204" s="120">
        <v>4010</v>
      </c>
      <c r="D204" s="114" t="s">
        <v>12</v>
      </c>
      <c r="E204" s="376">
        <f t="shared" si="49"/>
        <v>1892000</v>
      </c>
      <c r="F204" s="373">
        <f t="shared" si="50"/>
        <v>1892000</v>
      </c>
      <c r="G204" s="394">
        <v>1892000</v>
      </c>
      <c r="H204" s="394"/>
      <c r="I204" s="394"/>
      <c r="J204" s="395"/>
      <c r="K204" s="394"/>
      <c r="L204" s="394"/>
    </row>
    <row r="205" spans="1:12" ht="24" hidden="1">
      <c r="A205" s="115"/>
      <c r="B205" s="130"/>
      <c r="C205" s="131">
        <v>4040</v>
      </c>
      <c r="D205" s="114" t="s">
        <v>13</v>
      </c>
      <c r="E205" s="376">
        <f t="shared" si="49"/>
        <v>163482</v>
      </c>
      <c r="F205" s="373">
        <f t="shared" si="50"/>
        <v>163482</v>
      </c>
      <c r="G205" s="394">
        <v>163482</v>
      </c>
      <c r="H205" s="394"/>
      <c r="I205" s="394"/>
      <c r="J205" s="395"/>
      <c r="K205" s="394"/>
      <c r="L205" s="394"/>
    </row>
    <row r="206" spans="1:12" ht="24" hidden="1">
      <c r="A206" s="115"/>
      <c r="B206" s="130"/>
      <c r="C206" s="131">
        <v>4110</v>
      </c>
      <c r="D206" s="114" t="s">
        <v>14</v>
      </c>
      <c r="E206" s="376">
        <f t="shared" si="49"/>
        <v>320691</v>
      </c>
      <c r="F206" s="373">
        <f t="shared" si="50"/>
        <v>320691</v>
      </c>
      <c r="G206" s="394">
        <v>320691</v>
      </c>
      <c r="H206" s="394"/>
      <c r="I206" s="394"/>
      <c r="J206" s="395"/>
      <c r="K206" s="394"/>
      <c r="L206" s="394"/>
    </row>
    <row r="207" spans="1:12" ht="12" hidden="1">
      <c r="A207" s="115"/>
      <c r="B207" s="130"/>
      <c r="C207" s="131">
        <v>4170</v>
      </c>
      <c r="D207" s="114" t="s">
        <v>16</v>
      </c>
      <c r="E207" s="376">
        <f>SUM(F207+L207)</f>
        <v>0</v>
      </c>
      <c r="F207" s="373">
        <f>SUM(G207:K207)</f>
        <v>0</v>
      </c>
      <c r="G207" s="394">
        <v>0</v>
      </c>
      <c r="H207" s="394"/>
      <c r="I207" s="394"/>
      <c r="J207" s="395"/>
      <c r="K207" s="394"/>
      <c r="L207" s="394"/>
    </row>
    <row r="208" spans="1:12" ht="12" hidden="1">
      <c r="A208" s="115"/>
      <c r="B208" s="130"/>
      <c r="C208" s="131">
        <v>4118</v>
      </c>
      <c r="D208" s="114"/>
      <c r="E208" s="376">
        <f t="shared" si="49"/>
        <v>0</v>
      </c>
      <c r="F208" s="373">
        <f t="shared" si="50"/>
        <v>0</v>
      </c>
      <c r="G208" s="394"/>
      <c r="H208" s="394"/>
      <c r="I208" s="394"/>
      <c r="J208" s="395"/>
      <c r="K208" s="394"/>
      <c r="L208" s="394"/>
    </row>
    <row r="209" spans="1:12" ht="12" hidden="1">
      <c r="A209" s="115"/>
      <c r="B209" s="130"/>
      <c r="C209" s="131">
        <v>4119</v>
      </c>
      <c r="D209" s="114"/>
      <c r="E209" s="376">
        <f t="shared" si="49"/>
        <v>0</v>
      </c>
      <c r="F209" s="373">
        <f t="shared" si="50"/>
        <v>0</v>
      </c>
      <c r="G209" s="394"/>
      <c r="H209" s="394"/>
      <c r="I209" s="394"/>
      <c r="J209" s="395"/>
      <c r="K209" s="394"/>
      <c r="L209" s="394"/>
    </row>
    <row r="210" spans="1:12" ht="12" hidden="1">
      <c r="A210" s="115"/>
      <c r="B210" s="130"/>
      <c r="C210" s="131">
        <v>4120</v>
      </c>
      <c r="D210" s="114" t="s">
        <v>15</v>
      </c>
      <c r="E210" s="376">
        <f t="shared" si="49"/>
        <v>54710</v>
      </c>
      <c r="F210" s="373">
        <f t="shared" si="50"/>
        <v>54710</v>
      </c>
      <c r="G210" s="394">
        <v>54710</v>
      </c>
      <c r="H210" s="394"/>
      <c r="I210" s="394"/>
      <c r="J210" s="395"/>
      <c r="K210" s="394"/>
      <c r="L210" s="394"/>
    </row>
    <row r="211" spans="1:12" ht="12" hidden="1">
      <c r="A211" s="115"/>
      <c r="B211" s="130"/>
      <c r="C211" s="131">
        <v>4128</v>
      </c>
      <c r="D211" s="114"/>
      <c r="E211" s="376">
        <f t="shared" si="49"/>
        <v>0</v>
      </c>
      <c r="F211" s="382">
        <f t="shared" si="50"/>
        <v>0</v>
      </c>
      <c r="G211" s="413"/>
      <c r="H211" s="395"/>
      <c r="I211" s="394"/>
      <c r="J211" s="395"/>
      <c r="K211" s="394"/>
      <c r="L211" s="394"/>
    </row>
    <row r="212" spans="1:12" ht="12" hidden="1">
      <c r="A212" s="115"/>
      <c r="B212" s="130"/>
      <c r="C212" s="131">
        <v>4129</v>
      </c>
      <c r="D212" s="114"/>
      <c r="E212" s="376">
        <f t="shared" si="49"/>
        <v>0</v>
      </c>
      <c r="F212" s="382">
        <f t="shared" si="50"/>
        <v>0</v>
      </c>
      <c r="G212" s="413"/>
      <c r="H212" s="395"/>
      <c r="I212" s="394"/>
      <c r="J212" s="395"/>
      <c r="K212" s="394"/>
      <c r="L212" s="394"/>
    </row>
    <row r="213" spans="1:12" ht="12" hidden="1">
      <c r="A213" s="115"/>
      <c r="B213" s="130"/>
      <c r="C213" s="131">
        <v>4178</v>
      </c>
      <c r="D213" s="114"/>
      <c r="E213" s="376">
        <f t="shared" si="49"/>
        <v>0</v>
      </c>
      <c r="F213" s="382">
        <f t="shared" si="50"/>
        <v>0</v>
      </c>
      <c r="G213" s="413"/>
      <c r="H213" s="395"/>
      <c r="I213" s="394"/>
      <c r="J213" s="395"/>
      <c r="K213" s="394"/>
      <c r="L213" s="394"/>
    </row>
    <row r="214" spans="1:12" ht="12" hidden="1">
      <c r="A214" s="115"/>
      <c r="B214" s="130"/>
      <c r="C214" s="131">
        <v>4179</v>
      </c>
      <c r="D214" s="114"/>
      <c r="E214" s="376">
        <f t="shared" si="49"/>
        <v>0</v>
      </c>
      <c r="F214" s="382">
        <f t="shared" si="50"/>
        <v>0</v>
      </c>
      <c r="G214" s="413"/>
      <c r="H214" s="395"/>
      <c r="I214" s="394"/>
      <c r="J214" s="395"/>
      <c r="K214" s="394"/>
      <c r="L214" s="394"/>
    </row>
    <row r="215" spans="1:12" ht="15" customHeight="1" hidden="1">
      <c r="A215" s="115"/>
      <c r="B215" s="130"/>
      <c r="C215" s="131">
        <v>4210</v>
      </c>
      <c r="D215" s="114" t="s">
        <v>3</v>
      </c>
      <c r="E215" s="376">
        <f t="shared" si="49"/>
        <v>117000</v>
      </c>
      <c r="F215" s="382">
        <f t="shared" si="50"/>
        <v>117000</v>
      </c>
      <c r="G215" s="413"/>
      <c r="H215" s="395"/>
      <c r="I215" s="394"/>
      <c r="J215" s="395"/>
      <c r="K215" s="394">
        <v>117000</v>
      </c>
      <c r="L215" s="394"/>
    </row>
    <row r="216" spans="1:12" ht="12" hidden="1">
      <c r="A216" s="115"/>
      <c r="B216" s="130"/>
      <c r="C216" s="131">
        <v>4218</v>
      </c>
      <c r="D216" s="114"/>
      <c r="E216" s="376">
        <f t="shared" si="49"/>
        <v>0</v>
      </c>
      <c r="F216" s="382">
        <f t="shared" si="50"/>
        <v>0</v>
      </c>
      <c r="G216" s="413"/>
      <c r="H216" s="395"/>
      <c r="I216" s="394"/>
      <c r="J216" s="395"/>
      <c r="K216" s="394"/>
      <c r="L216" s="394"/>
    </row>
    <row r="217" spans="1:12" ht="12" hidden="1">
      <c r="A217" s="115"/>
      <c r="B217" s="130"/>
      <c r="C217" s="131">
        <v>4219</v>
      </c>
      <c r="D217" s="114"/>
      <c r="E217" s="376">
        <f t="shared" si="49"/>
        <v>0</v>
      </c>
      <c r="F217" s="382">
        <f t="shared" si="50"/>
        <v>0</v>
      </c>
      <c r="G217" s="413"/>
      <c r="H217" s="395"/>
      <c r="I217" s="394"/>
      <c r="J217" s="395"/>
      <c r="K217" s="394"/>
      <c r="L217" s="394"/>
    </row>
    <row r="218" spans="1:12" ht="12" hidden="1">
      <c r="A218" s="115"/>
      <c r="B218" s="130"/>
      <c r="C218" s="131">
        <v>4220</v>
      </c>
      <c r="D218" s="114"/>
      <c r="E218" s="376">
        <f>SUM(F218+L218)</f>
        <v>0</v>
      </c>
      <c r="F218" s="382">
        <f>SUM(G218:K218)</f>
        <v>0</v>
      </c>
      <c r="G218" s="413"/>
      <c r="H218" s="395"/>
      <c r="I218" s="394"/>
      <c r="J218" s="395"/>
      <c r="K218" s="394"/>
      <c r="L218" s="394"/>
    </row>
    <row r="219" spans="1:12" ht="24" hidden="1">
      <c r="A219" s="115"/>
      <c r="B219" s="130"/>
      <c r="C219" s="131">
        <v>4240</v>
      </c>
      <c r="D219" s="114" t="s">
        <v>39</v>
      </c>
      <c r="E219" s="376">
        <f t="shared" si="49"/>
        <v>5000</v>
      </c>
      <c r="F219" s="382">
        <f t="shared" si="50"/>
        <v>5000</v>
      </c>
      <c r="G219" s="413"/>
      <c r="H219" s="395"/>
      <c r="I219" s="394"/>
      <c r="J219" s="395"/>
      <c r="K219" s="394">
        <v>5000</v>
      </c>
      <c r="L219" s="394"/>
    </row>
    <row r="220" spans="1:12" ht="12" hidden="1">
      <c r="A220" s="115"/>
      <c r="B220" s="130"/>
      <c r="C220" s="131">
        <v>4260</v>
      </c>
      <c r="D220" s="114" t="s">
        <v>17</v>
      </c>
      <c r="E220" s="376">
        <f t="shared" si="49"/>
        <v>36500</v>
      </c>
      <c r="F220" s="382">
        <f t="shared" si="50"/>
        <v>36500</v>
      </c>
      <c r="G220" s="413"/>
      <c r="H220" s="395"/>
      <c r="I220" s="394"/>
      <c r="J220" s="395"/>
      <c r="K220" s="394">
        <v>36500</v>
      </c>
      <c r="L220" s="394"/>
    </row>
    <row r="221" spans="1:12" ht="12" hidden="1">
      <c r="A221" s="115"/>
      <c r="B221" s="130"/>
      <c r="C221" s="131">
        <v>4270</v>
      </c>
      <c r="D221" s="114" t="s">
        <v>7</v>
      </c>
      <c r="E221" s="376">
        <f t="shared" si="49"/>
        <v>50000</v>
      </c>
      <c r="F221" s="382">
        <f t="shared" si="50"/>
        <v>50000</v>
      </c>
      <c r="G221" s="413"/>
      <c r="H221" s="395"/>
      <c r="I221" s="394"/>
      <c r="J221" s="395"/>
      <c r="K221" s="394">
        <v>50000</v>
      </c>
      <c r="L221" s="394"/>
    </row>
    <row r="222" spans="1:12" ht="12" hidden="1">
      <c r="A222" s="115"/>
      <c r="B222" s="130"/>
      <c r="C222" s="131">
        <v>4280</v>
      </c>
      <c r="D222" s="114" t="s">
        <v>40</v>
      </c>
      <c r="E222" s="376">
        <f t="shared" si="49"/>
        <v>3000</v>
      </c>
      <c r="F222" s="382">
        <f t="shared" si="50"/>
        <v>3000</v>
      </c>
      <c r="G222" s="413"/>
      <c r="H222" s="395"/>
      <c r="I222" s="394"/>
      <c r="J222" s="395"/>
      <c r="K222" s="394">
        <v>3000</v>
      </c>
      <c r="L222" s="394"/>
    </row>
    <row r="223" spans="1:12" ht="12" hidden="1">
      <c r="A223" s="115"/>
      <c r="B223" s="130"/>
      <c r="C223" s="131">
        <v>4300</v>
      </c>
      <c r="D223" s="114" t="s">
        <v>4</v>
      </c>
      <c r="E223" s="376">
        <f t="shared" si="49"/>
        <v>42000</v>
      </c>
      <c r="F223" s="382">
        <f t="shared" si="50"/>
        <v>42000</v>
      </c>
      <c r="G223" s="413"/>
      <c r="H223" s="395"/>
      <c r="I223" s="394"/>
      <c r="J223" s="395"/>
      <c r="K223" s="394">
        <v>42000</v>
      </c>
      <c r="L223" s="394"/>
    </row>
    <row r="224" spans="1:12" ht="12" hidden="1">
      <c r="A224" s="115"/>
      <c r="B224" s="130"/>
      <c r="C224" s="131">
        <v>4308</v>
      </c>
      <c r="D224" s="114"/>
      <c r="E224" s="376"/>
      <c r="F224" s="382">
        <f t="shared" si="50"/>
        <v>0</v>
      </c>
      <c r="G224" s="413"/>
      <c r="H224" s="395"/>
      <c r="I224" s="394"/>
      <c r="J224" s="395"/>
      <c r="K224" s="394"/>
      <c r="L224" s="394"/>
    </row>
    <row r="225" spans="1:12" ht="12" hidden="1">
      <c r="A225" s="115"/>
      <c r="B225" s="130"/>
      <c r="C225" s="131">
        <v>4309</v>
      </c>
      <c r="D225" s="114"/>
      <c r="E225" s="376"/>
      <c r="F225" s="382">
        <f t="shared" si="50"/>
        <v>0</v>
      </c>
      <c r="G225" s="413"/>
      <c r="H225" s="395"/>
      <c r="I225" s="394"/>
      <c r="J225" s="395"/>
      <c r="K225" s="394"/>
      <c r="L225" s="394"/>
    </row>
    <row r="226" spans="1:12" ht="24" hidden="1">
      <c r="A226" s="115"/>
      <c r="B226" s="130"/>
      <c r="C226" s="131">
        <v>4350</v>
      </c>
      <c r="D226" s="114" t="s">
        <v>102</v>
      </c>
      <c r="E226" s="376">
        <f t="shared" si="49"/>
        <v>3400</v>
      </c>
      <c r="F226" s="382">
        <f t="shared" si="50"/>
        <v>3400</v>
      </c>
      <c r="G226" s="413"/>
      <c r="H226" s="395"/>
      <c r="I226" s="394"/>
      <c r="J226" s="395"/>
      <c r="K226" s="394">
        <v>3400</v>
      </c>
      <c r="L226" s="394"/>
    </row>
    <row r="227" spans="1:12" ht="36" hidden="1">
      <c r="A227" s="115"/>
      <c r="B227" s="130"/>
      <c r="C227" s="131">
        <v>4360</v>
      </c>
      <c r="D227" s="114" t="s">
        <v>100</v>
      </c>
      <c r="E227" s="376">
        <f t="shared" si="49"/>
        <v>0</v>
      </c>
      <c r="F227" s="382">
        <f t="shared" si="50"/>
        <v>0</v>
      </c>
      <c r="G227" s="413"/>
      <c r="H227" s="395"/>
      <c r="I227" s="394"/>
      <c r="J227" s="395"/>
      <c r="K227" s="394"/>
      <c r="L227" s="394"/>
    </row>
    <row r="228" spans="1:12" ht="36" hidden="1">
      <c r="A228" s="115"/>
      <c r="B228" s="130"/>
      <c r="C228" s="131">
        <v>4370</v>
      </c>
      <c r="D228" s="114" t="s">
        <v>101</v>
      </c>
      <c r="E228" s="376">
        <f t="shared" si="49"/>
        <v>8500</v>
      </c>
      <c r="F228" s="382">
        <f t="shared" si="50"/>
        <v>8500</v>
      </c>
      <c r="G228" s="413"/>
      <c r="H228" s="395"/>
      <c r="I228" s="394"/>
      <c r="J228" s="395"/>
      <c r="K228" s="394">
        <v>8500</v>
      </c>
      <c r="L228" s="394"/>
    </row>
    <row r="229" spans="1:12" ht="36" hidden="1">
      <c r="A229" s="115"/>
      <c r="B229" s="130"/>
      <c r="C229" s="131">
        <v>4390</v>
      </c>
      <c r="D229" s="114" t="s">
        <v>106</v>
      </c>
      <c r="E229" s="376">
        <f t="shared" si="49"/>
        <v>2500</v>
      </c>
      <c r="F229" s="382">
        <f t="shared" si="50"/>
        <v>2500</v>
      </c>
      <c r="G229" s="394"/>
      <c r="H229" s="395"/>
      <c r="I229" s="394"/>
      <c r="J229" s="395"/>
      <c r="K229" s="394">
        <v>2500</v>
      </c>
      <c r="L229" s="394"/>
    </row>
    <row r="230" spans="1:12" ht="12" hidden="1">
      <c r="A230" s="115"/>
      <c r="B230" s="130"/>
      <c r="C230" s="131">
        <v>4410</v>
      </c>
      <c r="D230" s="114" t="s">
        <v>18</v>
      </c>
      <c r="E230" s="376">
        <f t="shared" si="49"/>
        <v>2200</v>
      </c>
      <c r="F230" s="382">
        <f t="shared" si="50"/>
        <v>2200</v>
      </c>
      <c r="G230" s="394"/>
      <c r="H230" s="395"/>
      <c r="I230" s="394"/>
      <c r="J230" s="395"/>
      <c r="K230" s="394">
        <v>2200</v>
      </c>
      <c r="L230" s="394"/>
    </row>
    <row r="231" spans="1:12" ht="12" hidden="1">
      <c r="A231" s="115"/>
      <c r="B231" s="130"/>
      <c r="C231" s="131">
        <v>4430</v>
      </c>
      <c r="D231" s="114" t="s">
        <v>6</v>
      </c>
      <c r="E231" s="376">
        <f t="shared" si="49"/>
        <v>5000</v>
      </c>
      <c r="F231" s="382">
        <f t="shared" si="50"/>
        <v>5000</v>
      </c>
      <c r="G231" s="394"/>
      <c r="H231" s="395"/>
      <c r="I231" s="394"/>
      <c r="J231" s="395"/>
      <c r="K231" s="394">
        <v>5000</v>
      </c>
      <c r="L231" s="394"/>
    </row>
    <row r="232" spans="1:12" ht="26.25" customHeight="1" hidden="1">
      <c r="A232" s="115"/>
      <c r="B232" s="130"/>
      <c r="C232" s="131">
        <v>4440</v>
      </c>
      <c r="D232" s="114" t="s">
        <v>19</v>
      </c>
      <c r="E232" s="376">
        <f t="shared" si="49"/>
        <v>130687</v>
      </c>
      <c r="F232" s="382">
        <f t="shared" si="50"/>
        <v>130687</v>
      </c>
      <c r="G232" s="394"/>
      <c r="H232" s="395"/>
      <c r="I232" s="394"/>
      <c r="J232" s="395"/>
      <c r="K232" s="394">
        <v>130687</v>
      </c>
      <c r="L232" s="394"/>
    </row>
    <row r="233" spans="1:12" ht="36" hidden="1">
      <c r="A233" s="115"/>
      <c r="B233" s="130"/>
      <c r="C233" s="131">
        <v>4700</v>
      </c>
      <c r="D233" s="114" t="s">
        <v>92</v>
      </c>
      <c r="E233" s="376">
        <f t="shared" si="49"/>
        <v>2400</v>
      </c>
      <c r="F233" s="382">
        <f t="shared" si="50"/>
        <v>2400</v>
      </c>
      <c r="G233" s="394"/>
      <c r="H233" s="395"/>
      <c r="I233" s="394"/>
      <c r="J233" s="395"/>
      <c r="K233" s="394">
        <v>2400</v>
      </c>
      <c r="L233" s="394"/>
    </row>
    <row r="234" spans="1:12" ht="38.25" customHeight="1" hidden="1">
      <c r="A234" s="115"/>
      <c r="B234" s="130"/>
      <c r="C234" s="131">
        <v>4740</v>
      </c>
      <c r="D234" s="114" t="s">
        <v>93</v>
      </c>
      <c r="E234" s="376">
        <f t="shared" si="49"/>
        <v>3050</v>
      </c>
      <c r="F234" s="382">
        <f t="shared" si="50"/>
        <v>3050</v>
      </c>
      <c r="G234" s="394"/>
      <c r="H234" s="395"/>
      <c r="I234" s="394"/>
      <c r="J234" s="395"/>
      <c r="K234" s="394">
        <v>3050</v>
      </c>
      <c r="L234" s="394"/>
    </row>
    <row r="235" spans="1:12" ht="12" hidden="1">
      <c r="A235" s="115"/>
      <c r="B235" s="130"/>
      <c r="C235" s="131">
        <v>4210</v>
      </c>
      <c r="D235" s="114" t="s">
        <v>369</v>
      </c>
      <c r="E235" s="372">
        <f>SUM(F235+L235)</f>
        <v>4916</v>
      </c>
      <c r="F235" s="373">
        <f>SUM(G235:K235)</f>
        <v>4916</v>
      </c>
      <c r="G235" s="394"/>
      <c r="H235" s="395"/>
      <c r="I235" s="394"/>
      <c r="J235" s="395"/>
      <c r="K235" s="394">
        <v>4916</v>
      </c>
      <c r="L235" s="394">
        <v>0</v>
      </c>
    </row>
    <row r="236" spans="1:12" ht="12" hidden="1">
      <c r="A236" s="115"/>
      <c r="B236" s="130"/>
      <c r="C236" s="131">
        <v>4210</v>
      </c>
      <c r="D236" s="114" t="s">
        <v>370</v>
      </c>
      <c r="E236" s="372">
        <f>SUM(F236+L236)</f>
        <v>5792</v>
      </c>
      <c r="F236" s="373">
        <f>SUM(G236:K236)</f>
        <v>5792</v>
      </c>
      <c r="G236" s="394"/>
      <c r="H236" s="395"/>
      <c r="I236" s="394"/>
      <c r="J236" s="395"/>
      <c r="K236" s="394">
        <v>5792</v>
      </c>
      <c r="L236" s="394">
        <v>0</v>
      </c>
    </row>
    <row r="237" spans="1:12" s="111" customFormat="1" ht="12" hidden="1">
      <c r="A237" s="108"/>
      <c r="B237" s="119"/>
      <c r="C237" s="120">
        <v>4210</v>
      </c>
      <c r="D237" s="124" t="s">
        <v>359</v>
      </c>
      <c r="E237" s="401">
        <f>SUM(F237+L237)</f>
        <v>3950</v>
      </c>
      <c r="F237" s="425">
        <f>SUM(G237:K237)</f>
        <v>3950</v>
      </c>
      <c r="G237" s="406"/>
      <c r="H237" s="398"/>
      <c r="I237" s="406"/>
      <c r="J237" s="398"/>
      <c r="K237" s="415">
        <v>3950</v>
      </c>
      <c r="L237" s="406"/>
    </row>
    <row r="238" spans="1:12" ht="36" hidden="1">
      <c r="A238" s="115"/>
      <c r="B238" s="130"/>
      <c r="C238" s="131">
        <v>4750</v>
      </c>
      <c r="D238" s="114" t="s">
        <v>95</v>
      </c>
      <c r="E238" s="376">
        <f t="shared" si="49"/>
        <v>6000</v>
      </c>
      <c r="F238" s="382">
        <f t="shared" si="50"/>
        <v>6000</v>
      </c>
      <c r="G238" s="394"/>
      <c r="H238" s="395"/>
      <c r="I238" s="394"/>
      <c r="J238" s="395"/>
      <c r="K238" s="394">
        <v>6000</v>
      </c>
      <c r="L238" s="394"/>
    </row>
    <row r="239" spans="1:12" ht="36" hidden="1">
      <c r="A239" s="115"/>
      <c r="B239" s="130"/>
      <c r="C239" s="131">
        <v>6058</v>
      </c>
      <c r="D239" s="114" t="s">
        <v>386</v>
      </c>
      <c r="E239" s="372">
        <f t="shared" si="49"/>
        <v>150447</v>
      </c>
      <c r="F239" s="373">
        <f t="shared" si="50"/>
        <v>0</v>
      </c>
      <c r="G239" s="394"/>
      <c r="H239" s="395"/>
      <c r="I239" s="394"/>
      <c r="J239" s="395"/>
      <c r="K239" s="394"/>
      <c r="L239" s="394">
        <v>150447</v>
      </c>
    </row>
    <row r="240" spans="1:12" ht="36" hidden="1">
      <c r="A240" s="115"/>
      <c r="B240" s="130"/>
      <c r="C240" s="131">
        <v>6059</v>
      </c>
      <c r="D240" s="114" t="s">
        <v>386</v>
      </c>
      <c r="E240" s="372">
        <f t="shared" si="49"/>
        <v>150000</v>
      </c>
      <c r="F240" s="373">
        <f>SUM(G240:K240)</f>
        <v>0</v>
      </c>
      <c r="G240" s="394"/>
      <c r="H240" s="395"/>
      <c r="I240" s="394"/>
      <c r="J240" s="395"/>
      <c r="K240" s="394"/>
      <c r="L240" s="394">
        <v>150000</v>
      </c>
    </row>
    <row r="241" spans="1:12" ht="24" hidden="1">
      <c r="A241" s="115"/>
      <c r="B241" s="130"/>
      <c r="C241" s="131">
        <v>6058</v>
      </c>
      <c r="D241" s="114" t="s">
        <v>387</v>
      </c>
      <c r="E241" s="372">
        <f t="shared" si="49"/>
        <v>150000</v>
      </c>
      <c r="F241" s="373">
        <f>SUM(G241:K241)</f>
        <v>0</v>
      </c>
      <c r="G241" s="394"/>
      <c r="H241" s="395"/>
      <c r="I241" s="394"/>
      <c r="J241" s="395"/>
      <c r="K241" s="394"/>
      <c r="L241" s="394">
        <v>150000</v>
      </c>
    </row>
    <row r="242" spans="1:12" ht="24" hidden="1">
      <c r="A242" s="115"/>
      <c r="B242" s="130"/>
      <c r="C242" s="131">
        <v>6059</v>
      </c>
      <c r="D242" s="114" t="s">
        <v>387</v>
      </c>
      <c r="E242" s="372">
        <f t="shared" si="49"/>
        <v>175000</v>
      </c>
      <c r="F242" s="373">
        <f>SUM(G242:K242)</f>
        <v>0</v>
      </c>
      <c r="G242" s="394"/>
      <c r="H242" s="395"/>
      <c r="I242" s="394"/>
      <c r="J242" s="395"/>
      <c r="K242" s="394"/>
      <c r="L242" s="394">
        <v>175000</v>
      </c>
    </row>
    <row r="243" spans="1:12" ht="12" hidden="1">
      <c r="A243" s="115"/>
      <c r="B243" s="130"/>
      <c r="C243" s="131">
        <v>6050</v>
      </c>
      <c r="D243" s="114"/>
      <c r="E243" s="372">
        <f t="shared" si="49"/>
        <v>0</v>
      </c>
      <c r="F243" s="373">
        <f>SUM(G243:K243)</f>
        <v>0</v>
      </c>
      <c r="G243" s="394"/>
      <c r="H243" s="395"/>
      <c r="I243" s="394"/>
      <c r="J243" s="395"/>
      <c r="K243" s="394"/>
      <c r="L243" s="394">
        <v>0</v>
      </c>
    </row>
    <row r="244" spans="1:12" ht="24" hidden="1">
      <c r="A244" s="115"/>
      <c r="B244" s="130"/>
      <c r="C244" s="131">
        <v>6050</v>
      </c>
      <c r="D244" s="114" t="s">
        <v>388</v>
      </c>
      <c r="E244" s="372">
        <f t="shared" si="49"/>
        <v>45000</v>
      </c>
      <c r="F244" s="373">
        <f>SUM(G244:K244)</f>
        <v>0</v>
      </c>
      <c r="G244" s="394"/>
      <c r="H244" s="395"/>
      <c r="I244" s="394"/>
      <c r="J244" s="395"/>
      <c r="K244" s="394"/>
      <c r="L244" s="394">
        <v>45000</v>
      </c>
    </row>
    <row r="245" spans="1:12" ht="24" hidden="1">
      <c r="A245" s="115"/>
      <c r="B245" s="130"/>
      <c r="C245" s="131">
        <v>6060</v>
      </c>
      <c r="D245" s="114" t="s">
        <v>107</v>
      </c>
      <c r="E245" s="376">
        <f t="shared" si="49"/>
        <v>0</v>
      </c>
      <c r="F245" s="382">
        <f t="shared" si="50"/>
        <v>0</v>
      </c>
      <c r="G245" s="394"/>
      <c r="H245" s="395"/>
      <c r="I245" s="394"/>
      <c r="J245" s="395"/>
      <c r="K245" s="394"/>
      <c r="L245" s="394">
        <v>0</v>
      </c>
    </row>
    <row r="246" spans="1:12" s="111" customFormat="1" ht="24">
      <c r="A246" s="108"/>
      <c r="B246" s="119">
        <v>80103</v>
      </c>
      <c r="C246" s="120"/>
      <c r="D246" s="107" t="s">
        <v>244</v>
      </c>
      <c r="E246" s="372">
        <f t="shared" si="49"/>
        <v>220783</v>
      </c>
      <c r="F246" s="396">
        <f aca="true" t="shared" si="51" ref="F246:L246">SUM(F247:F267)</f>
        <v>220783</v>
      </c>
      <c r="G246" s="396">
        <f t="shared" si="51"/>
        <v>174563</v>
      </c>
      <c r="H246" s="396">
        <f t="shared" si="51"/>
        <v>0</v>
      </c>
      <c r="I246" s="396">
        <f t="shared" si="51"/>
        <v>0</v>
      </c>
      <c r="J246" s="396">
        <f t="shared" si="51"/>
        <v>0</v>
      </c>
      <c r="K246" s="396">
        <f t="shared" si="51"/>
        <v>46220</v>
      </c>
      <c r="L246" s="396">
        <f t="shared" si="51"/>
        <v>0</v>
      </c>
    </row>
    <row r="247" spans="1:12" ht="27" customHeight="1" hidden="1">
      <c r="A247" s="115"/>
      <c r="B247" s="119"/>
      <c r="C247" s="120">
        <v>3020</v>
      </c>
      <c r="D247" s="114" t="s">
        <v>112</v>
      </c>
      <c r="E247" s="372">
        <f t="shared" si="49"/>
        <v>11932</v>
      </c>
      <c r="F247" s="373">
        <f t="shared" si="50"/>
        <v>11932</v>
      </c>
      <c r="G247" s="394"/>
      <c r="H247" s="395"/>
      <c r="I247" s="394"/>
      <c r="J247" s="395"/>
      <c r="K247" s="394">
        <v>11932</v>
      </c>
      <c r="L247" s="394"/>
    </row>
    <row r="248" spans="1:12" ht="24" hidden="1">
      <c r="A248" s="115"/>
      <c r="B248" s="119"/>
      <c r="C248" s="120">
        <v>4010</v>
      </c>
      <c r="D248" s="114" t="s">
        <v>12</v>
      </c>
      <c r="E248" s="372">
        <f t="shared" si="49"/>
        <v>134186</v>
      </c>
      <c r="F248" s="373">
        <f t="shared" si="50"/>
        <v>134186</v>
      </c>
      <c r="G248" s="394">
        <v>134186</v>
      </c>
      <c r="H248" s="394"/>
      <c r="I248" s="394"/>
      <c r="J248" s="395"/>
      <c r="K248" s="394"/>
      <c r="L248" s="394"/>
    </row>
    <row r="249" spans="1:12" ht="24" hidden="1">
      <c r="A249" s="115"/>
      <c r="B249" s="130"/>
      <c r="C249" s="131">
        <v>4040</v>
      </c>
      <c r="D249" s="114" t="s">
        <v>13</v>
      </c>
      <c r="E249" s="372">
        <f t="shared" si="49"/>
        <v>11713</v>
      </c>
      <c r="F249" s="373">
        <f t="shared" si="50"/>
        <v>11713</v>
      </c>
      <c r="G249" s="394">
        <v>11713</v>
      </c>
      <c r="H249" s="394"/>
      <c r="I249" s="394"/>
      <c r="J249" s="395"/>
      <c r="K249" s="394"/>
      <c r="L249" s="394"/>
    </row>
    <row r="250" spans="1:12" ht="24" hidden="1">
      <c r="A250" s="115"/>
      <c r="B250" s="130"/>
      <c r="C250" s="131">
        <v>4110</v>
      </c>
      <c r="D250" s="114" t="s">
        <v>14</v>
      </c>
      <c r="E250" s="372">
        <f t="shared" si="49"/>
        <v>24334</v>
      </c>
      <c r="F250" s="373">
        <f t="shared" si="50"/>
        <v>24334</v>
      </c>
      <c r="G250" s="394">
        <v>24334</v>
      </c>
      <c r="H250" s="394"/>
      <c r="I250" s="394"/>
      <c r="J250" s="395"/>
      <c r="K250" s="394"/>
      <c r="L250" s="394"/>
    </row>
    <row r="251" spans="1:12" ht="12" hidden="1">
      <c r="A251" s="115"/>
      <c r="B251" s="130"/>
      <c r="C251" s="131">
        <v>4120</v>
      </c>
      <c r="D251" s="114" t="s">
        <v>15</v>
      </c>
      <c r="E251" s="372">
        <f t="shared" si="49"/>
        <v>4330</v>
      </c>
      <c r="F251" s="373">
        <f t="shared" si="50"/>
        <v>4330</v>
      </c>
      <c r="G251" s="394">
        <v>4330</v>
      </c>
      <c r="H251" s="394"/>
      <c r="I251" s="394"/>
      <c r="J251" s="395"/>
      <c r="K251" s="394"/>
      <c r="L251" s="394"/>
    </row>
    <row r="252" spans="1:12" ht="13.5" customHeight="1" hidden="1">
      <c r="A252" s="115"/>
      <c r="B252" s="130"/>
      <c r="C252" s="131">
        <v>4210</v>
      </c>
      <c r="D252" s="114" t="s">
        <v>3</v>
      </c>
      <c r="E252" s="372">
        <f t="shared" si="49"/>
        <v>10450</v>
      </c>
      <c r="F252" s="373">
        <f t="shared" si="50"/>
        <v>10450</v>
      </c>
      <c r="G252" s="394"/>
      <c r="H252" s="395"/>
      <c r="I252" s="394"/>
      <c r="J252" s="395"/>
      <c r="K252" s="394">
        <v>10450</v>
      </c>
      <c r="L252" s="394"/>
    </row>
    <row r="253" spans="1:12" ht="24" hidden="1">
      <c r="A253" s="115"/>
      <c r="B253" s="130"/>
      <c r="C253" s="131">
        <v>4240</v>
      </c>
      <c r="D253" s="114" t="s">
        <v>39</v>
      </c>
      <c r="E253" s="372">
        <f t="shared" si="49"/>
        <v>1300</v>
      </c>
      <c r="F253" s="373">
        <f t="shared" si="50"/>
        <v>1300</v>
      </c>
      <c r="G253" s="394"/>
      <c r="H253" s="395"/>
      <c r="I253" s="394"/>
      <c r="J253" s="395"/>
      <c r="K253" s="394">
        <v>1300</v>
      </c>
      <c r="L253" s="394"/>
    </row>
    <row r="254" spans="1:12" ht="12" hidden="1">
      <c r="A254" s="115"/>
      <c r="B254" s="130"/>
      <c r="C254" s="131">
        <v>4260</v>
      </c>
      <c r="D254" s="114" t="s">
        <v>17</v>
      </c>
      <c r="E254" s="372">
        <f t="shared" si="49"/>
        <v>6000</v>
      </c>
      <c r="F254" s="373">
        <f t="shared" si="50"/>
        <v>6000</v>
      </c>
      <c r="G254" s="394"/>
      <c r="H254" s="395"/>
      <c r="I254" s="394"/>
      <c r="J254" s="395"/>
      <c r="K254" s="394">
        <v>6000</v>
      </c>
      <c r="L254" s="394"/>
    </row>
    <row r="255" spans="1:12" ht="12" hidden="1">
      <c r="A255" s="115"/>
      <c r="B255" s="130"/>
      <c r="C255" s="131">
        <v>4270</v>
      </c>
      <c r="D255" s="114" t="s">
        <v>7</v>
      </c>
      <c r="E255" s="372">
        <f aca="true" t="shared" si="52" ref="E255:E288">SUM(F255+L255)</f>
        <v>0</v>
      </c>
      <c r="F255" s="373">
        <f t="shared" si="50"/>
        <v>0</v>
      </c>
      <c r="G255" s="394"/>
      <c r="H255" s="395"/>
      <c r="I255" s="394"/>
      <c r="J255" s="395"/>
      <c r="K255" s="394">
        <v>0</v>
      </c>
      <c r="L255" s="394"/>
    </row>
    <row r="256" spans="1:12" ht="12" hidden="1">
      <c r="A256" s="115"/>
      <c r="B256" s="130"/>
      <c r="C256" s="131">
        <v>4280</v>
      </c>
      <c r="D256" s="114" t="s">
        <v>40</v>
      </c>
      <c r="E256" s="372">
        <f t="shared" si="52"/>
        <v>400</v>
      </c>
      <c r="F256" s="373">
        <f t="shared" si="50"/>
        <v>400</v>
      </c>
      <c r="G256" s="394"/>
      <c r="H256" s="395"/>
      <c r="I256" s="394"/>
      <c r="J256" s="395"/>
      <c r="K256" s="394">
        <v>400</v>
      </c>
      <c r="L256" s="394"/>
    </row>
    <row r="257" spans="1:12" ht="12" hidden="1">
      <c r="A257" s="115"/>
      <c r="B257" s="130"/>
      <c r="C257" s="131">
        <v>4300</v>
      </c>
      <c r="D257" s="114" t="s">
        <v>4</v>
      </c>
      <c r="E257" s="372">
        <f t="shared" si="52"/>
        <v>4400</v>
      </c>
      <c r="F257" s="373">
        <f t="shared" si="50"/>
        <v>4400</v>
      </c>
      <c r="G257" s="394"/>
      <c r="H257" s="395"/>
      <c r="I257" s="394"/>
      <c r="J257" s="395"/>
      <c r="K257" s="394">
        <v>4400</v>
      </c>
      <c r="L257" s="394"/>
    </row>
    <row r="258" spans="1:12" ht="24" hidden="1">
      <c r="A258" s="115"/>
      <c r="B258" s="130"/>
      <c r="C258" s="131">
        <v>4350</v>
      </c>
      <c r="D258" s="114" t="s">
        <v>102</v>
      </c>
      <c r="E258" s="372">
        <f t="shared" si="52"/>
        <v>0</v>
      </c>
      <c r="F258" s="373">
        <f t="shared" si="50"/>
        <v>0</v>
      </c>
      <c r="G258" s="394"/>
      <c r="H258" s="395"/>
      <c r="I258" s="394"/>
      <c r="J258" s="395"/>
      <c r="K258" s="394">
        <v>0</v>
      </c>
      <c r="L258" s="394"/>
    </row>
    <row r="259" spans="1:12" ht="36" hidden="1">
      <c r="A259" s="115"/>
      <c r="B259" s="130"/>
      <c r="C259" s="131">
        <v>4360</v>
      </c>
      <c r="D259" s="114" t="s">
        <v>103</v>
      </c>
      <c r="E259" s="372">
        <f t="shared" si="52"/>
        <v>0</v>
      </c>
      <c r="F259" s="373">
        <f t="shared" si="50"/>
        <v>0</v>
      </c>
      <c r="G259" s="394"/>
      <c r="H259" s="395"/>
      <c r="I259" s="394"/>
      <c r="J259" s="395"/>
      <c r="K259" s="394"/>
      <c r="L259" s="394"/>
    </row>
    <row r="260" spans="1:12" ht="36" hidden="1">
      <c r="A260" s="115"/>
      <c r="B260" s="130"/>
      <c r="C260" s="131">
        <v>4370</v>
      </c>
      <c r="D260" s="114" t="s">
        <v>104</v>
      </c>
      <c r="E260" s="372">
        <f t="shared" si="52"/>
        <v>700</v>
      </c>
      <c r="F260" s="373">
        <f t="shared" si="50"/>
        <v>700</v>
      </c>
      <c r="G260" s="394"/>
      <c r="H260" s="395"/>
      <c r="I260" s="394"/>
      <c r="J260" s="395"/>
      <c r="K260" s="394">
        <v>700</v>
      </c>
      <c r="L260" s="394"/>
    </row>
    <row r="261" spans="1:12" ht="12" hidden="1">
      <c r="A261" s="115"/>
      <c r="B261" s="130"/>
      <c r="C261" s="131">
        <v>4410</v>
      </c>
      <c r="D261" s="114" t="s">
        <v>18</v>
      </c>
      <c r="E261" s="372">
        <f t="shared" si="52"/>
        <v>0</v>
      </c>
      <c r="F261" s="373">
        <f t="shared" si="50"/>
        <v>0</v>
      </c>
      <c r="G261" s="394"/>
      <c r="H261" s="395"/>
      <c r="I261" s="394"/>
      <c r="J261" s="395"/>
      <c r="K261" s="394">
        <v>0</v>
      </c>
      <c r="L261" s="394"/>
    </row>
    <row r="262" spans="1:12" ht="12" hidden="1">
      <c r="A262" s="115"/>
      <c r="B262" s="130"/>
      <c r="C262" s="131">
        <v>4430</v>
      </c>
      <c r="D262" s="114" t="s">
        <v>6</v>
      </c>
      <c r="E262" s="372">
        <f t="shared" si="52"/>
        <v>0</v>
      </c>
      <c r="F262" s="373">
        <f t="shared" si="50"/>
        <v>0</v>
      </c>
      <c r="G262" s="394"/>
      <c r="H262" s="395"/>
      <c r="I262" s="394"/>
      <c r="J262" s="395"/>
      <c r="K262" s="394">
        <v>0</v>
      </c>
      <c r="L262" s="394"/>
    </row>
    <row r="263" spans="1:12" ht="24" customHeight="1" hidden="1">
      <c r="A263" s="115"/>
      <c r="B263" s="130"/>
      <c r="C263" s="131">
        <v>4440</v>
      </c>
      <c r="D263" s="114" t="s">
        <v>19</v>
      </c>
      <c r="E263" s="372">
        <f t="shared" si="52"/>
        <v>10438</v>
      </c>
      <c r="F263" s="373">
        <f t="shared" si="50"/>
        <v>10438</v>
      </c>
      <c r="G263" s="394"/>
      <c r="H263" s="395"/>
      <c r="I263" s="394"/>
      <c r="J263" s="395"/>
      <c r="K263" s="394">
        <v>10438</v>
      </c>
      <c r="L263" s="394"/>
    </row>
    <row r="264" spans="1:12" ht="36" hidden="1">
      <c r="A264" s="115"/>
      <c r="B264" s="130"/>
      <c r="C264" s="131">
        <v>4700</v>
      </c>
      <c r="D264" s="114" t="s">
        <v>96</v>
      </c>
      <c r="E264" s="372">
        <f t="shared" si="52"/>
        <v>0</v>
      </c>
      <c r="F264" s="373">
        <f t="shared" si="50"/>
        <v>0</v>
      </c>
      <c r="G264" s="394"/>
      <c r="H264" s="395"/>
      <c r="I264" s="394"/>
      <c r="J264" s="395"/>
      <c r="K264" s="394"/>
      <c r="L264" s="394"/>
    </row>
    <row r="265" spans="1:12" ht="38.25" customHeight="1" hidden="1">
      <c r="A265" s="115"/>
      <c r="B265" s="130"/>
      <c r="C265" s="131">
        <v>4740</v>
      </c>
      <c r="D265" s="114" t="s">
        <v>93</v>
      </c>
      <c r="E265" s="372">
        <f t="shared" si="52"/>
        <v>600</v>
      </c>
      <c r="F265" s="373">
        <f t="shared" si="50"/>
        <v>600</v>
      </c>
      <c r="G265" s="394"/>
      <c r="H265" s="395"/>
      <c r="I265" s="394"/>
      <c r="J265" s="395"/>
      <c r="K265" s="394">
        <v>600</v>
      </c>
      <c r="L265" s="394"/>
    </row>
    <row r="266" spans="1:12" ht="36" hidden="1">
      <c r="A266" s="115"/>
      <c r="B266" s="130"/>
      <c r="C266" s="131">
        <v>4750</v>
      </c>
      <c r="D266" s="114" t="s">
        <v>95</v>
      </c>
      <c r="E266" s="372">
        <f t="shared" si="52"/>
        <v>0</v>
      </c>
      <c r="F266" s="373">
        <f t="shared" si="50"/>
        <v>0</v>
      </c>
      <c r="G266" s="394"/>
      <c r="H266" s="395"/>
      <c r="I266" s="394"/>
      <c r="J266" s="395"/>
      <c r="K266" s="394">
        <v>0</v>
      </c>
      <c r="L266" s="394"/>
    </row>
    <row r="267" spans="1:12" ht="24" hidden="1">
      <c r="A267" s="115"/>
      <c r="B267" s="130"/>
      <c r="C267" s="131">
        <v>6060</v>
      </c>
      <c r="D267" s="114" t="s">
        <v>388</v>
      </c>
      <c r="E267" s="372">
        <f t="shared" si="52"/>
        <v>0</v>
      </c>
      <c r="F267" s="373">
        <f t="shared" si="50"/>
        <v>0</v>
      </c>
      <c r="G267" s="394"/>
      <c r="H267" s="395"/>
      <c r="I267" s="394"/>
      <c r="J267" s="395"/>
      <c r="K267" s="394"/>
      <c r="L267" s="394">
        <v>0</v>
      </c>
    </row>
    <row r="268" spans="1:12" s="111" customFormat="1" ht="12">
      <c r="A268" s="108"/>
      <c r="B268" s="119">
        <v>80104</v>
      </c>
      <c r="C268" s="120"/>
      <c r="D268" s="107" t="s">
        <v>41</v>
      </c>
      <c r="E268" s="372">
        <f t="shared" si="52"/>
        <v>444940</v>
      </c>
      <c r="F268" s="382">
        <f>SUM(F269:F292)</f>
        <v>444940</v>
      </c>
      <c r="G268" s="382">
        <f aca="true" t="shared" si="53" ref="G268:L268">SUM(G269:G292)</f>
        <v>323989</v>
      </c>
      <c r="H268" s="382">
        <f t="shared" si="53"/>
        <v>0</v>
      </c>
      <c r="I268" s="382">
        <f t="shared" si="53"/>
        <v>0</v>
      </c>
      <c r="J268" s="382">
        <f t="shared" si="53"/>
        <v>0</v>
      </c>
      <c r="K268" s="382">
        <f t="shared" si="53"/>
        <v>120951</v>
      </c>
      <c r="L268" s="382">
        <f t="shared" si="53"/>
        <v>0</v>
      </c>
    </row>
    <row r="269" spans="1:12" ht="27" customHeight="1" hidden="1">
      <c r="A269" s="115"/>
      <c r="B269" s="119"/>
      <c r="C269" s="120">
        <v>3020</v>
      </c>
      <c r="D269" s="114" t="s">
        <v>112</v>
      </c>
      <c r="E269" s="372">
        <f t="shared" si="52"/>
        <v>14000</v>
      </c>
      <c r="F269" s="373">
        <f t="shared" si="50"/>
        <v>14000</v>
      </c>
      <c r="G269" s="394"/>
      <c r="H269" s="395"/>
      <c r="I269" s="394"/>
      <c r="J269" s="395"/>
      <c r="K269" s="394">
        <v>14000</v>
      </c>
      <c r="L269" s="394"/>
    </row>
    <row r="270" spans="1:12" ht="24" hidden="1">
      <c r="A270" s="115"/>
      <c r="B270" s="119"/>
      <c r="C270" s="120">
        <v>4010</v>
      </c>
      <c r="D270" s="114" t="s">
        <v>12</v>
      </c>
      <c r="E270" s="372">
        <f t="shared" si="52"/>
        <v>250000</v>
      </c>
      <c r="F270" s="373">
        <f t="shared" si="50"/>
        <v>250000</v>
      </c>
      <c r="G270" s="394">
        <v>250000</v>
      </c>
      <c r="H270" s="394"/>
      <c r="I270" s="394"/>
      <c r="J270" s="395"/>
      <c r="K270" s="394"/>
      <c r="L270" s="394"/>
    </row>
    <row r="271" spans="1:12" ht="24" hidden="1">
      <c r="A271" s="115"/>
      <c r="B271" s="130"/>
      <c r="C271" s="131">
        <v>4040</v>
      </c>
      <c r="D271" s="114" t="s">
        <v>13</v>
      </c>
      <c r="E271" s="372">
        <f t="shared" si="52"/>
        <v>21789</v>
      </c>
      <c r="F271" s="373">
        <f t="shared" si="50"/>
        <v>21789</v>
      </c>
      <c r="G271" s="394">
        <v>21789</v>
      </c>
      <c r="H271" s="394"/>
      <c r="I271" s="394"/>
      <c r="J271" s="395"/>
      <c r="K271" s="394"/>
      <c r="L271" s="394"/>
    </row>
    <row r="272" spans="1:12" ht="24" hidden="1">
      <c r="A272" s="115"/>
      <c r="B272" s="130"/>
      <c r="C272" s="131">
        <v>4110</v>
      </c>
      <c r="D272" s="114" t="s">
        <v>14</v>
      </c>
      <c r="E272" s="372">
        <f t="shared" si="52"/>
        <v>45000</v>
      </c>
      <c r="F272" s="373">
        <f t="shared" si="50"/>
        <v>45000</v>
      </c>
      <c r="G272" s="394">
        <v>45000</v>
      </c>
      <c r="H272" s="394"/>
      <c r="I272" s="394"/>
      <c r="J272" s="395"/>
      <c r="K272" s="394"/>
      <c r="L272" s="394"/>
    </row>
    <row r="273" spans="1:12" ht="12" hidden="1">
      <c r="A273" s="115"/>
      <c r="B273" s="130"/>
      <c r="C273" s="131">
        <v>4120</v>
      </c>
      <c r="D273" s="114" t="s">
        <v>15</v>
      </c>
      <c r="E273" s="372">
        <f t="shared" si="52"/>
        <v>7200</v>
      </c>
      <c r="F273" s="373">
        <f t="shared" si="50"/>
        <v>7200</v>
      </c>
      <c r="G273" s="394">
        <v>7200</v>
      </c>
      <c r="H273" s="394"/>
      <c r="I273" s="394"/>
      <c r="J273" s="395"/>
      <c r="K273" s="394"/>
      <c r="L273" s="394"/>
    </row>
    <row r="274" spans="1:12" ht="12.75" customHeight="1" hidden="1">
      <c r="A274" s="115"/>
      <c r="B274" s="130"/>
      <c r="C274" s="131">
        <v>4210</v>
      </c>
      <c r="D274" s="114" t="s">
        <v>3</v>
      </c>
      <c r="E274" s="372">
        <f t="shared" si="52"/>
        <v>5500</v>
      </c>
      <c r="F274" s="373">
        <f t="shared" si="50"/>
        <v>5500</v>
      </c>
      <c r="G274" s="394"/>
      <c r="H274" s="395"/>
      <c r="I274" s="394"/>
      <c r="J274" s="395"/>
      <c r="K274" s="394">
        <v>5500</v>
      </c>
      <c r="L274" s="394"/>
    </row>
    <row r="275" spans="1:12" ht="12" hidden="1">
      <c r="A275" s="115"/>
      <c r="B275" s="130"/>
      <c r="C275" s="131">
        <v>4220</v>
      </c>
      <c r="D275" s="114" t="s">
        <v>53</v>
      </c>
      <c r="E275" s="372">
        <f t="shared" si="52"/>
        <v>39900</v>
      </c>
      <c r="F275" s="373">
        <f t="shared" si="50"/>
        <v>39900</v>
      </c>
      <c r="G275" s="394"/>
      <c r="H275" s="395"/>
      <c r="I275" s="394"/>
      <c r="J275" s="395"/>
      <c r="K275" s="394">
        <v>39900</v>
      </c>
      <c r="L275" s="394"/>
    </row>
    <row r="276" spans="1:12" ht="24" hidden="1">
      <c r="A276" s="115"/>
      <c r="B276" s="130"/>
      <c r="C276" s="131">
        <v>4240</v>
      </c>
      <c r="D276" s="114" t="s">
        <v>39</v>
      </c>
      <c r="E276" s="372">
        <f t="shared" si="52"/>
        <v>1000</v>
      </c>
      <c r="F276" s="373">
        <f t="shared" si="50"/>
        <v>1000</v>
      </c>
      <c r="G276" s="394"/>
      <c r="H276" s="395"/>
      <c r="I276" s="394"/>
      <c r="J276" s="395"/>
      <c r="K276" s="394">
        <v>1000</v>
      </c>
      <c r="L276" s="394"/>
    </row>
    <row r="277" spans="1:12" ht="12" hidden="1">
      <c r="A277" s="115"/>
      <c r="B277" s="130"/>
      <c r="C277" s="131">
        <v>4260</v>
      </c>
      <c r="D277" s="114" t="s">
        <v>17</v>
      </c>
      <c r="E277" s="372">
        <f t="shared" si="52"/>
        <v>16000</v>
      </c>
      <c r="F277" s="373">
        <f>SUM(G277:K277)</f>
        <v>16000</v>
      </c>
      <c r="G277" s="394"/>
      <c r="H277" s="395"/>
      <c r="I277" s="394"/>
      <c r="J277" s="395"/>
      <c r="K277" s="394">
        <v>16000</v>
      </c>
      <c r="L277" s="394"/>
    </row>
    <row r="278" spans="1:12" ht="12" hidden="1">
      <c r="A278" s="115"/>
      <c r="B278" s="130"/>
      <c r="C278" s="131">
        <v>4270</v>
      </c>
      <c r="D278" s="114" t="s">
        <v>7</v>
      </c>
      <c r="E278" s="372">
        <f t="shared" si="52"/>
        <v>0</v>
      </c>
      <c r="F278" s="373">
        <f>SUM(G278:K278)</f>
        <v>0</v>
      </c>
      <c r="G278" s="394"/>
      <c r="H278" s="395"/>
      <c r="I278" s="394"/>
      <c r="J278" s="395"/>
      <c r="K278" s="394">
        <v>0</v>
      </c>
      <c r="L278" s="394"/>
    </row>
    <row r="279" spans="1:12" ht="12" hidden="1">
      <c r="A279" s="115"/>
      <c r="B279" s="130"/>
      <c r="C279" s="131">
        <v>4280</v>
      </c>
      <c r="D279" s="114" t="s">
        <v>40</v>
      </c>
      <c r="E279" s="372">
        <f t="shared" si="52"/>
        <v>600</v>
      </c>
      <c r="F279" s="373">
        <f>SUM(G279:K279)</f>
        <v>600</v>
      </c>
      <c r="G279" s="394"/>
      <c r="H279" s="395"/>
      <c r="I279" s="394"/>
      <c r="J279" s="395"/>
      <c r="K279" s="394">
        <v>600</v>
      </c>
      <c r="L279" s="394"/>
    </row>
    <row r="280" spans="1:12" ht="12" hidden="1">
      <c r="A280" s="115"/>
      <c r="B280" s="130"/>
      <c r="C280" s="131">
        <v>4300</v>
      </c>
      <c r="D280" s="114" t="s">
        <v>4</v>
      </c>
      <c r="E280" s="372">
        <f t="shared" si="52"/>
        <v>8000</v>
      </c>
      <c r="F280" s="373">
        <f>SUM(G280:K280)</f>
        <v>8000</v>
      </c>
      <c r="G280" s="394"/>
      <c r="H280" s="395"/>
      <c r="I280" s="394"/>
      <c r="J280" s="395"/>
      <c r="K280" s="394">
        <v>8000</v>
      </c>
      <c r="L280" s="394"/>
    </row>
    <row r="281" spans="1:12" ht="24" hidden="1">
      <c r="A281" s="115"/>
      <c r="B281" s="130"/>
      <c r="C281" s="131">
        <v>4350</v>
      </c>
      <c r="D281" s="114" t="s">
        <v>102</v>
      </c>
      <c r="E281" s="372">
        <f t="shared" si="52"/>
        <v>1000</v>
      </c>
      <c r="F281" s="373">
        <f>SUM(G281:K281)</f>
        <v>1000</v>
      </c>
      <c r="G281" s="394"/>
      <c r="H281" s="395"/>
      <c r="I281" s="394"/>
      <c r="J281" s="395"/>
      <c r="K281" s="394">
        <v>1000</v>
      </c>
      <c r="L281" s="394"/>
    </row>
    <row r="282" spans="1:12" ht="36" hidden="1">
      <c r="A282" s="115"/>
      <c r="B282" s="130"/>
      <c r="C282" s="131">
        <v>4360</v>
      </c>
      <c r="D282" s="114" t="s">
        <v>100</v>
      </c>
      <c r="E282" s="372">
        <f t="shared" si="52"/>
        <v>0</v>
      </c>
      <c r="F282" s="373">
        <f aca="true" t="shared" si="54" ref="F282:F350">SUM(G282:K282)</f>
        <v>0</v>
      </c>
      <c r="G282" s="394"/>
      <c r="H282" s="395"/>
      <c r="I282" s="394"/>
      <c r="J282" s="395"/>
      <c r="K282" s="394">
        <v>0</v>
      </c>
      <c r="L282" s="394"/>
    </row>
    <row r="283" spans="1:12" ht="36" hidden="1">
      <c r="A283" s="115"/>
      <c r="B283" s="130"/>
      <c r="C283" s="131">
        <v>4370</v>
      </c>
      <c r="D283" s="114" t="s">
        <v>104</v>
      </c>
      <c r="E283" s="372">
        <f t="shared" si="52"/>
        <v>1600</v>
      </c>
      <c r="F283" s="373">
        <f t="shared" si="54"/>
        <v>1600</v>
      </c>
      <c r="G283" s="394"/>
      <c r="H283" s="395"/>
      <c r="I283" s="394"/>
      <c r="J283" s="395"/>
      <c r="K283" s="394">
        <v>1600</v>
      </c>
      <c r="L283" s="394"/>
    </row>
    <row r="284" spans="1:12" ht="36" hidden="1">
      <c r="A284" s="115"/>
      <c r="B284" s="130"/>
      <c r="C284" s="131">
        <v>4390</v>
      </c>
      <c r="D284" s="114" t="s">
        <v>106</v>
      </c>
      <c r="E284" s="372">
        <f t="shared" si="52"/>
        <v>1000</v>
      </c>
      <c r="F284" s="373">
        <f t="shared" si="54"/>
        <v>1000</v>
      </c>
      <c r="G284" s="394"/>
      <c r="H284" s="395"/>
      <c r="I284" s="394"/>
      <c r="J284" s="395"/>
      <c r="K284" s="394">
        <v>1000</v>
      </c>
      <c r="L284" s="394"/>
    </row>
    <row r="285" spans="1:12" ht="24" hidden="1">
      <c r="A285" s="115"/>
      <c r="B285" s="130"/>
      <c r="C285" s="131">
        <v>4400</v>
      </c>
      <c r="D285" s="114" t="s">
        <v>108</v>
      </c>
      <c r="E285" s="372">
        <f t="shared" si="52"/>
        <v>11400</v>
      </c>
      <c r="F285" s="373">
        <f t="shared" si="54"/>
        <v>11400</v>
      </c>
      <c r="G285" s="394"/>
      <c r="H285" s="395"/>
      <c r="I285" s="394"/>
      <c r="J285" s="395"/>
      <c r="K285" s="394">
        <v>11400</v>
      </c>
      <c r="L285" s="394"/>
    </row>
    <row r="286" spans="1:12" ht="12" hidden="1">
      <c r="A286" s="115"/>
      <c r="B286" s="130"/>
      <c r="C286" s="131">
        <v>4410</v>
      </c>
      <c r="D286" s="114" t="s">
        <v>18</v>
      </c>
      <c r="E286" s="372">
        <f t="shared" si="52"/>
        <v>500</v>
      </c>
      <c r="F286" s="373">
        <f t="shared" si="54"/>
        <v>500</v>
      </c>
      <c r="G286" s="394"/>
      <c r="H286" s="395"/>
      <c r="I286" s="394"/>
      <c r="J286" s="395"/>
      <c r="K286" s="394">
        <v>500</v>
      </c>
      <c r="L286" s="394"/>
    </row>
    <row r="287" spans="1:12" ht="12" hidden="1">
      <c r="A287" s="115"/>
      <c r="B287" s="130"/>
      <c r="C287" s="131">
        <v>4430</v>
      </c>
      <c r="D287" s="114" t="s">
        <v>6</v>
      </c>
      <c r="E287" s="372">
        <f>SUM(F287+L287)</f>
        <v>500</v>
      </c>
      <c r="F287" s="373">
        <f>SUM(G287:K287)</f>
        <v>500</v>
      </c>
      <c r="G287" s="394"/>
      <c r="H287" s="395"/>
      <c r="I287" s="394"/>
      <c r="J287" s="395"/>
      <c r="K287" s="394">
        <v>500</v>
      </c>
      <c r="L287" s="394"/>
    </row>
    <row r="288" spans="1:12" ht="27" customHeight="1" hidden="1">
      <c r="A288" s="115"/>
      <c r="B288" s="130"/>
      <c r="C288" s="131">
        <v>4440</v>
      </c>
      <c r="D288" s="114" t="s">
        <v>19</v>
      </c>
      <c r="E288" s="372">
        <f t="shared" si="52"/>
        <v>17451</v>
      </c>
      <c r="F288" s="373">
        <f t="shared" si="54"/>
        <v>17451</v>
      </c>
      <c r="G288" s="394"/>
      <c r="H288" s="395"/>
      <c r="I288" s="394"/>
      <c r="J288" s="395"/>
      <c r="K288" s="394">
        <v>17451</v>
      </c>
      <c r="L288" s="394"/>
    </row>
    <row r="289" spans="1:12" ht="36" hidden="1">
      <c r="A289" s="115"/>
      <c r="B289" s="130"/>
      <c r="C289" s="131">
        <v>4700</v>
      </c>
      <c r="D289" s="114" t="s">
        <v>92</v>
      </c>
      <c r="E289" s="372">
        <f aca="true" t="shared" si="55" ref="E289:E320">SUM(F289+L289)</f>
        <v>500</v>
      </c>
      <c r="F289" s="373">
        <f t="shared" si="54"/>
        <v>500</v>
      </c>
      <c r="G289" s="394"/>
      <c r="H289" s="395"/>
      <c r="I289" s="394"/>
      <c r="J289" s="395"/>
      <c r="K289" s="394">
        <v>500</v>
      </c>
      <c r="L289" s="394"/>
    </row>
    <row r="290" spans="1:12" ht="37.5" customHeight="1" hidden="1">
      <c r="A290" s="115"/>
      <c r="B290" s="130"/>
      <c r="C290" s="131">
        <v>4740</v>
      </c>
      <c r="D290" s="114" t="s">
        <v>93</v>
      </c>
      <c r="E290" s="372">
        <f t="shared" si="55"/>
        <v>500</v>
      </c>
      <c r="F290" s="373">
        <f t="shared" si="54"/>
        <v>500</v>
      </c>
      <c r="G290" s="394"/>
      <c r="H290" s="395"/>
      <c r="I290" s="394"/>
      <c r="J290" s="395"/>
      <c r="K290" s="394">
        <v>500</v>
      </c>
      <c r="L290" s="394"/>
    </row>
    <row r="291" spans="1:12" ht="36" hidden="1">
      <c r="A291" s="115"/>
      <c r="B291" s="130"/>
      <c r="C291" s="131">
        <v>4750</v>
      </c>
      <c r="D291" s="114" t="s">
        <v>95</v>
      </c>
      <c r="E291" s="372">
        <f t="shared" si="55"/>
        <v>1500</v>
      </c>
      <c r="F291" s="373">
        <f t="shared" si="54"/>
        <v>1500</v>
      </c>
      <c r="G291" s="394"/>
      <c r="H291" s="395"/>
      <c r="I291" s="394"/>
      <c r="J291" s="395"/>
      <c r="K291" s="394">
        <v>1500</v>
      </c>
      <c r="L291" s="394"/>
    </row>
    <row r="292" spans="1:12" ht="24" hidden="1">
      <c r="A292" s="115"/>
      <c r="B292" s="130"/>
      <c r="C292" s="131">
        <v>6060</v>
      </c>
      <c r="D292" s="114" t="s">
        <v>107</v>
      </c>
      <c r="E292" s="372">
        <f t="shared" si="55"/>
        <v>0</v>
      </c>
      <c r="F292" s="373">
        <f t="shared" si="54"/>
        <v>0</v>
      </c>
      <c r="G292" s="394"/>
      <c r="H292" s="395"/>
      <c r="I292" s="394"/>
      <c r="J292" s="395"/>
      <c r="K292" s="394"/>
      <c r="L292" s="394">
        <v>0</v>
      </c>
    </row>
    <row r="293" spans="1:13" s="111" customFormat="1" ht="12">
      <c r="A293" s="108"/>
      <c r="B293" s="112">
        <v>80110</v>
      </c>
      <c r="C293" s="120"/>
      <c r="D293" s="107" t="s">
        <v>42</v>
      </c>
      <c r="E293" s="542">
        <f t="shared" si="55"/>
        <v>1385649</v>
      </c>
      <c r="F293" s="361">
        <f aca="true" t="shared" si="56" ref="F293:L293">SUM(F294:F317)</f>
        <v>1385649</v>
      </c>
      <c r="G293" s="361">
        <f t="shared" si="56"/>
        <v>1161675</v>
      </c>
      <c r="H293" s="361">
        <f t="shared" si="56"/>
        <v>0</v>
      </c>
      <c r="I293" s="361">
        <f t="shared" si="56"/>
        <v>0</v>
      </c>
      <c r="J293" s="361">
        <f t="shared" si="56"/>
        <v>0</v>
      </c>
      <c r="K293" s="361">
        <f t="shared" si="56"/>
        <v>223974</v>
      </c>
      <c r="L293" s="361">
        <f t="shared" si="56"/>
        <v>0</v>
      </c>
      <c r="M293" s="543"/>
    </row>
    <row r="294" spans="1:12" ht="25.5" customHeight="1" hidden="1">
      <c r="A294" s="115"/>
      <c r="B294" s="119"/>
      <c r="C294" s="120">
        <v>3020</v>
      </c>
      <c r="D294" s="114" t="s">
        <v>112</v>
      </c>
      <c r="E294" s="414">
        <f t="shared" si="55"/>
        <v>65000</v>
      </c>
      <c r="F294" s="373">
        <f t="shared" si="54"/>
        <v>65000</v>
      </c>
      <c r="G294" s="394"/>
      <c r="H294" s="395"/>
      <c r="I294" s="394"/>
      <c r="J294" s="395"/>
      <c r="K294" s="394">
        <v>65000</v>
      </c>
      <c r="L294" s="394"/>
    </row>
    <row r="295" spans="1:12" ht="24" hidden="1">
      <c r="A295" s="115"/>
      <c r="B295" s="119"/>
      <c r="C295" s="120">
        <v>4010</v>
      </c>
      <c r="D295" s="114" t="s">
        <v>12</v>
      </c>
      <c r="E295" s="414">
        <f t="shared" si="55"/>
        <v>920000</v>
      </c>
      <c r="F295" s="373">
        <f t="shared" si="54"/>
        <v>920000</v>
      </c>
      <c r="G295" s="394">
        <v>920000</v>
      </c>
      <c r="H295" s="394"/>
      <c r="I295" s="394"/>
      <c r="J295" s="395"/>
      <c r="K295" s="394"/>
      <c r="L295" s="394"/>
    </row>
    <row r="296" spans="1:12" ht="24" hidden="1">
      <c r="A296" s="115"/>
      <c r="B296" s="130"/>
      <c r="C296" s="131">
        <v>4040</v>
      </c>
      <c r="D296" s="114" t="s">
        <v>13</v>
      </c>
      <c r="E296" s="414">
        <f t="shared" si="55"/>
        <v>67675</v>
      </c>
      <c r="F296" s="373">
        <f t="shared" si="54"/>
        <v>67675</v>
      </c>
      <c r="G296" s="394">
        <v>67675</v>
      </c>
      <c r="H296" s="394"/>
      <c r="I296" s="394"/>
      <c r="J296" s="395"/>
      <c r="K296" s="394"/>
      <c r="L296" s="394"/>
    </row>
    <row r="297" spans="1:12" ht="24" hidden="1">
      <c r="A297" s="115"/>
      <c r="B297" s="130"/>
      <c r="C297" s="131">
        <v>4110</v>
      </c>
      <c r="D297" s="114" t="s">
        <v>14</v>
      </c>
      <c r="E297" s="414">
        <f t="shared" si="55"/>
        <v>150000</v>
      </c>
      <c r="F297" s="373">
        <f t="shared" si="54"/>
        <v>150000</v>
      </c>
      <c r="G297" s="394">
        <v>150000</v>
      </c>
      <c r="H297" s="394"/>
      <c r="I297" s="394"/>
      <c r="J297" s="395"/>
      <c r="K297" s="394"/>
      <c r="L297" s="394"/>
    </row>
    <row r="298" spans="1:12" ht="12" hidden="1">
      <c r="A298" s="115"/>
      <c r="B298" s="130"/>
      <c r="C298" s="131">
        <v>4120</v>
      </c>
      <c r="D298" s="114" t="s">
        <v>15</v>
      </c>
      <c r="E298" s="414">
        <f t="shared" si="55"/>
        <v>24000</v>
      </c>
      <c r="F298" s="373">
        <f t="shared" si="54"/>
        <v>24000</v>
      </c>
      <c r="G298" s="394">
        <v>24000</v>
      </c>
      <c r="H298" s="394"/>
      <c r="I298" s="394"/>
      <c r="J298" s="395"/>
      <c r="K298" s="394"/>
      <c r="L298" s="394"/>
    </row>
    <row r="299" spans="1:12" ht="12" hidden="1">
      <c r="A299" s="115"/>
      <c r="B299" s="130"/>
      <c r="C299" s="131">
        <v>4170</v>
      </c>
      <c r="D299" s="114" t="s">
        <v>16</v>
      </c>
      <c r="E299" s="414">
        <f t="shared" si="55"/>
        <v>0</v>
      </c>
      <c r="F299" s="373">
        <f t="shared" si="54"/>
        <v>0</v>
      </c>
      <c r="G299" s="394"/>
      <c r="H299" s="395"/>
      <c r="I299" s="394"/>
      <c r="J299" s="395"/>
      <c r="K299" s="394"/>
      <c r="L299" s="394"/>
    </row>
    <row r="300" spans="1:12" ht="14.25" customHeight="1" hidden="1">
      <c r="A300" s="115"/>
      <c r="B300" s="130"/>
      <c r="C300" s="131">
        <v>4210</v>
      </c>
      <c r="D300" s="114" t="s">
        <v>3</v>
      </c>
      <c r="E300" s="414">
        <f t="shared" si="55"/>
        <v>60000</v>
      </c>
      <c r="F300" s="373">
        <f t="shared" si="54"/>
        <v>60000</v>
      </c>
      <c r="G300" s="394"/>
      <c r="H300" s="395"/>
      <c r="I300" s="394"/>
      <c r="J300" s="395"/>
      <c r="K300" s="394">
        <v>60000</v>
      </c>
      <c r="L300" s="394"/>
    </row>
    <row r="301" spans="1:12" ht="24" hidden="1">
      <c r="A301" s="115"/>
      <c r="B301" s="130"/>
      <c r="C301" s="131">
        <v>4240</v>
      </c>
      <c r="D301" s="114" t="s">
        <v>39</v>
      </c>
      <c r="E301" s="414">
        <f t="shared" si="55"/>
        <v>3000</v>
      </c>
      <c r="F301" s="373">
        <f t="shared" si="54"/>
        <v>3000</v>
      </c>
      <c r="G301" s="394"/>
      <c r="H301" s="395"/>
      <c r="I301" s="394"/>
      <c r="J301" s="395"/>
      <c r="K301" s="394">
        <v>3000</v>
      </c>
      <c r="L301" s="394"/>
    </row>
    <row r="302" spans="1:12" ht="12" hidden="1">
      <c r="A302" s="115"/>
      <c r="B302" s="130"/>
      <c r="C302" s="131">
        <v>4260</v>
      </c>
      <c r="D302" s="114" t="s">
        <v>17</v>
      </c>
      <c r="E302" s="414">
        <f t="shared" si="55"/>
        <v>12000</v>
      </c>
      <c r="F302" s="373">
        <f t="shared" si="54"/>
        <v>12000</v>
      </c>
      <c r="G302" s="394"/>
      <c r="H302" s="395"/>
      <c r="I302" s="394"/>
      <c r="J302" s="395"/>
      <c r="K302" s="394">
        <v>12000</v>
      </c>
      <c r="L302" s="394"/>
    </row>
    <row r="303" spans="1:12" ht="12" hidden="1">
      <c r="A303" s="115"/>
      <c r="B303" s="130"/>
      <c r="C303" s="131">
        <v>4270</v>
      </c>
      <c r="D303" s="114" t="s">
        <v>7</v>
      </c>
      <c r="E303" s="414">
        <f t="shared" si="55"/>
        <v>0</v>
      </c>
      <c r="F303" s="373">
        <f t="shared" si="54"/>
        <v>0</v>
      </c>
      <c r="G303" s="394"/>
      <c r="H303" s="395"/>
      <c r="I303" s="394"/>
      <c r="J303" s="395"/>
      <c r="K303" s="394">
        <v>0</v>
      </c>
      <c r="L303" s="394"/>
    </row>
    <row r="304" spans="1:12" ht="14.25" customHeight="1" hidden="1">
      <c r="A304" s="115"/>
      <c r="B304" s="130"/>
      <c r="C304" s="131">
        <v>4280</v>
      </c>
      <c r="D304" s="114" t="s">
        <v>40</v>
      </c>
      <c r="E304" s="414">
        <f t="shared" si="55"/>
        <v>1000</v>
      </c>
      <c r="F304" s="373">
        <f t="shared" si="54"/>
        <v>1000</v>
      </c>
      <c r="G304" s="394"/>
      <c r="H304" s="395"/>
      <c r="I304" s="394"/>
      <c r="J304" s="395"/>
      <c r="K304" s="394">
        <v>1000</v>
      </c>
      <c r="L304" s="394"/>
    </row>
    <row r="305" spans="1:12" ht="12" hidden="1">
      <c r="A305" s="115"/>
      <c r="B305" s="130"/>
      <c r="C305" s="131">
        <v>4300</v>
      </c>
      <c r="D305" s="114" t="s">
        <v>4</v>
      </c>
      <c r="E305" s="414">
        <f t="shared" si="55"/>
        <v>15000</v>
      </c>
      <c r="F305" s="373">
        <f t="shared" si="54"/>
        <v>15000</v>
      </c>
      <c r="G305" s="394"/>
      <c r="H305" s="395"/>
      <c r="I305" s="394"/>
      <c r="J305" s="395"/>
      <c r="K305" s="394">
        <v>15000</v>
      </c>
      <c r="L305" s="394"/>
    </row>
    <row r="306" spans="1:12" ht="24" hidden="1">
      <c r="A306" s="115"/>
      <c r="B306" s="130"/>
      <c r="C306" s="131">
        <v>4350</v>
      </c>
      <c r="D306" s="114" t="s">
        <v>105</v>
      </c>
      <c r="E306" s="414">
        <f t="shared" si="55"/>
        <v>700</v>
      </c>
      <c r="F306" s="373">
        <f t="shared" si="54"/>
        <v>700</v>
      </c>
      <c r="G306" s="394"/>
      <c r="H306" s="395"/>
      <c r="I306" s="394"/>
      <c r="J306" s="395"/>
      <c r="K306" s="394">
        <v>700</v>
      </c>
      <c r="L306" s="394"/>
    </row>
    <row r="307" spans="1:12" ht="36" hidden="1">
      <c r="A307" s="115"/>
      <c r="B307" s="130"/>
      <c r="C307" s="131">
        <v>4360</v>
      </c>
      <c r="D307" s="114" t="s">
        <v>100</v>
      </c>
      <c r="E307" s="414">
        <f t="shared" si="55"/>
        <v>1000</v>
      </c>
      <c r="F307" s="373">
        <f t="shared" si="54"/>
        <v>1000</v>
      </c>
      <c r="G307" s="394"/>
      <c r="H307" s="395"/>
      <c r="I307" s="394"/>
      <c r="J307" s="395"/>
      <c r="K307" s="394">
        <v>1000</v>
      </c>
      <c r="L307" s="394"/>
    </row>
    <row r="308" spans="1:12" ht="36" hidden="1">
      <c r="A308" s="115"/>
      <c r="B308" s="130"/>
      <c r="C308" s="131">
        <v>4370</v>
      </c>
      <c r="D308" s="114" t="s">
        <v>104</v>
      </c>
      <c r="E308" s="414">
        <f t="shared" si="55"/>
        <v>1500</v>
      </c>
      <c r="F308" s="373">
        <f t="shared" si="54"/>
        <v>1500</v>
      </c>
      <c r="G308" s="394"/>
      <c r="H308" s="395"/>
      <c r="I308" s="394"/>
      <c r="J308" s="395"/>
      <c r="K308" s="394">
        <v>1500</v>
      </c>
      <c r="L308" s="394"/>
    </row>
    <row r="309" spans="1:12" ht="36" hidden="1">
      <c r="A309" s="115"/>
      <c r="B309" s="130"/>
      <c r="C309" s="131">
        <v>4390</v>
      </c>
      <c r="D309" s="114" t="s">
        <v>106</v>
      </c>
      <c r="E309" s="414">
        <f t="shared" si="55"/>
        <v>500</v>
      </c>
      <c r="F309" s="373">
        <f t="shared" si="54"/>
        <v>500</v>
      </c>
      <c r="G309" s="394"/>
      <c r="H309" s="395"/>
      <c r="I309" s="394"/>
      <c r="J309" s="395"/>
      <c r="K309" s="394">
        <v>500</v>
      </c>
      <c r="L309" s="394"/>
    </row>
    <row r="310" spans="1:12" ht="12" hidden="1">
      <c r="A310" s="115"/>
      <c r="B310" s="130"/>
      <c r="C310" s="131">
        <v>4410</v>
      </c>
      <c r="D310" s="114" t="s">
        <v>18</v>
      </c>
      <c r="E310" s="414">
        <f t="shared" si="55"/>
        <v>1000</v>
      </c>
      <c r="F310" s="373">
        <f t="shared" si="54"/>
        <v>1000</v>
      </c>
      <c r="G310" s="394"/>
      <c r="H310" s="395"/>
      <c r="I310" s="394"/>
      <c r="J310" s="395"/>
      <c r="K310" s="394">
        <v>1000</v>
      </c>
      <c r="L310" s="394"/>
    </row>
    <row r="311" spans="1:12" ht="12" hidden="1">
      <c r="A311" s="115"/>
      <c r="B311" s="130"/>
      <c r="C311" s="131">
        <v>4430</v>
      </c>
      <c r="D311" s="114" t="s">
        <v>6</v>
      </c>
      <c r="E311" s="414">
        <f t="shared" si="55"/>
        <v>1000</v>
      </c>
      <c r="F311" s="373">
        <f t="shared" si="54"/>
        <v>1000</v>
      </c>
      <c r="G311" s="394"/>
      <c r="H311" s="395"/>
      <c r="I311" s="394"/>
      <c r="J311" s="395"/>
      <c r="K311" s="394">
        <v>1000</v>
      </c>
      <c r="L311" s="394"/>
    </row>
    <row r="312" spans="1:12" ht="27" customHeight="1" hidden="1">
      <c r="A312" s="115"/>
      <c r="B312" s="130"/>
      <c r="C312" s="131">
        <v>4440</v>
      </c>
      <c r="D312" s="114" t="s">
        <v>19</v>
      </c>
      <c r="E312" s="414">
        <f t="shared" si="55"/>
        <v>59274</v>
      </c>
      <c r="F312" s="373">
        <f t="shared" si="54"/>
        <v>59274</v>
      </c>
      <c r="G312" s="394"/>
      <c r="H312" s="395"/>
      <c r="I312" s="394"/>
      <c r="J312" s="395"/>
      <c r="K312" s="394">
        <v>59274</v>
      </c>
      <c r="L312" s="394"/>
    </row>
    <row r="313" spans="1:12" ht="36" hidden="1">
      <c r="A313" s="115"/>
      <c r="B313" s="130"/>
      <c r="C313" s="131">
        <v>4700</v>
      </c>
      <c r="D313" s="114" t="s">
        <v>92</v>
      </c>
      <c r="E313" s="414">
        <f t="shared" si="55"/>
        <v>500</v>
      </c>
      <c r="F313" s="373">
        <f t="shared" si="54"/>
        <v>500</v>
      </c>
      <c r="G313" s="394"/>
      <c r="H313" s="395"/>
      <c r="I313" s="394"/>
      <c r="J313" s="395"/>
      <c r="K313" s="394">
        <v>500</v>
      </c>
      <c r="L313" s="394"/>
    </row>
    <row r="314" spans="1:12" ht="39" customHeight="1" hidden="1">
      <c r="A314" s="115"/>
      <c r="B314" s="130"/>
      <c r="C314" s="131">
        <v>4740</v>
      </c>
      <c r="D314" s="114" t="s">
        <v>93</v>
      </c>
      <c r="E314" s="414">
        <f t="shared" si="55"/>
        <v>500</v>
      </c>
      <c r="F314" s="373">
        <f t="shared" si="54"/>
        <v>500</v>
      </c>
      <c r="G314" s="394"/>
      <c r="H314" s="395"/>
      <c r="I314" s="394"/>
      <c r="J314" s="395"/>
      <c r="K314" s="394">
        <v>500</v>
      </c>
      <c r="L314" s="394"/>
    </row>
    <row r="315" spans="1:12" ht="36" hidden="1">
      <c r="A315" s="115"/>
      <c r="B315" s="130"/>
      <c r="C315" s="131">
        <v>4750</v>
      </c>
      <c r="D315" s="114" t="s">
        <v>95</v>
      </c>
      <c r="E315" s="414">
        <f t="shared" si="55"/>
        <v>2000</v>
      </c>
      <c r="F315" s="373">
        <f t="shared" si="54"/>
        <v>2000</v>
      </c>
      <c r="G315" s="394"/>
      <c r="H315" s="395"/>
      <c r="I315" s="394"/>
      <c r="J315" s="395"/>
      <c r="K315" s="394">
        <v>2000</v>
      </c>
      <c r="L315" s="394"/>
    </row>
    <row r="316" spans="1:12" ht="24" hidden="1">
      <c r="A316" s="115"/>
      <c r="B316" s="130"/>
      <c r="C316" s="131">
        <v>6050</v>
      </c>
      <c r="D316" s="114" t="s">
        <v>21</v>
      </c>
      <c r="E316" s="414">
        <f t="shared" si="55"/>
        <v>0</v>
      </c>
      <c r="F316" s="373">
        <f t="shared" si="54"/>
        <v>0</v>
      </c>
      <c r="G316" s="394"/>
      <c r="H316" s="395"/>
      <c r="I316" s="394"/>
      <c r="J316" s="395"/>
      <c r="K316" s="394"/>
      <c r="L316" s="394">
        <v>0</v>
      </c>
    </row>
    <row r="317" spans="1:12" ht="24" hidden="1">
      <c r="A317" s="115"/>
      <c r="B317" s="130"/>
      <c r="C317" s="131">
        <v>6060</v>
      </c>
      <c r="D317" s="114" t="s">
        <v>107</v>
      </c>
      <c r="E317" s="414">
        <f t="shared" si="55"/>
        <v>0</v>
      </c>
      <c r="F317" s="373">
        <f t="shared" si="54"/>
        <v>0</v>
      </c>
      <c r="G317" s="394"/>
      <c r="H317" s="395"/>
      <c r="I317" s="394"/>
      <c r="J317" s="395"/>
      <c r="K317" s="394"/>
      <c r="L317" s="394"/>
    </row>
    <row r="318" spans="1:12" s="111" customFormat="1" ht="12">
      <c r="A318" s="287"/>
      <c r="B318" s="297">
        <v>80113</v>
      </c>
      <c r="C318" s="298"/>
      <c r="D318" s="214" t="s">
        <v>44</v>
      </c>
      <c r="E318" s="400">
        <f t="shared" si="55"/>
        <v>90800</v>
      </c>
      <c r="F318" s="400">
        <f aca="true" t="shared" si="57" ref="F318:L318">SUM(F319:F320)</f>
        <v>90800</v>
      </c>
      <c r="G318" s="409">
        <f t="shared" si="57"/>
        <v>0</v>
      </c>
      <c r="H318" s="386">
        <f t="shared" si="57"/>
        <v>15800</v>
      </c>
      <c r="I318" s="386">
        <f t="shared" si="57"/>
        <v>0</v>
      </c>
      <c r="J318" s="386">
        <f t="shared" si="57"/>
        <v>0</v>
      </c>
      <c r="K318" s="386">
        <f t="shared" si="57"/>
        <v>75000</v>
      </c>
      <c r="L318" s="400">
        <f t="shared" si="57"/>
        <v>0</v>
      </c>
    </row>
    <row r="319" spans="1:12" s="135" customFormat="1" ht="12" hidden="1">
      <c r="A319" s="288"/>
      <c r="B319" s="133"/>
      <c r="C319" s="134">
        <v>4300</v>
      </c>
      <c r="D319" s="167" t="s">
        <v>4</v>
      </c>
      <c r="E319" s="414">
        <f t="shared" si="55"/>
        <v>75000</v>
      </c>
      <c r="F319" s="373">
        <f t="shared" si="54"/>
        <v>75000</v>
      </c>
      <c r="G319" s="415"/>
      <c r="H319" s="416"/>
      <c r="I319" s="415"/>
      <c r="J319" s="416"/>
      <c r="K319" s="415">
        <v>75000</v>
      </c>
      <c r="L319" s="415"/>
    </row>
    <row r="320" spans="1:12" s="135" customFormat="1" ht="72" hidden="1">
      <c r="A320" s="288"/>
      <c r="B320" s="133"/>
      <c r="C320" s="134">
        <v>2320</v>
      </c>
      <c r="D320" s="167" t="s">
        <v>127</v>
      </c>
      <c r="E320" s="414">
        <f t="shared" si="55"/>
        <v>15800</v>
      </c>
      <c r="F320" s="373">
        <f t="shared" si="54"/>
        <v>15800</v>
      </c>
      <c r="G320" s="415"/>
      <c r="H320" s="416">
        <v>15800</v>
      </c>
      <c r="I320" s="415">
        <v>0</v>
      </c>
      <c r="J320" s="416"/>
      <c r="K320" s="415"/>
      <c r="L320" s="415"/>
    </row>
    <row r="321" spans="1:12" s="111" customFormat="1" ht="25.5" customHeight="1">
      <c r="A321" s="108"/>
      <c r="B321" s="130">
        <v>80146</v>
      </c>
      <c r="C321" s="131"/>
      <c r="D321" s="107" t="s">
        <v>46</v>
      </c>
      <c r="E321" s="368">
        <f aca="true" t="shared" si="58" ref="E321:E376">SUM(F321+L321)</f>
        <v>24275</v>
      </c>
      <c r="F321" s="396">
        <f>SUM(F322:F323)</f>
        <v>24275</v>
      </c>
      <c r="G321" s="396">
        <f aca="true" t="shared" si="59" ref="G321:L321">SUM(G322:G323)</f>
        <v>0</v>
      </c>
      <c r="H321" s="396">
        <f t="shared" si="59"/>
        <v>0</v>
      </c>
      <c r="I321" s="396">
        <f t="shared" si="59"/>
        <v>0</v>
      </c>
      <c r="J321" s="396">
        <f t="shared" si="59"/>
        <v>0</v>
      </c>
      <c r="K321" s="396">
        <f t="shared" si="59"/>
        <v>24275</v>
      </c>
      <c r="L321" s="396">
        <f t="shared" si="59"/>
        <v>0</v>
      </c>
    </row>
    <row r="322" spans="1:12" s="111" customFormat="1" ht="12" hidden="1">
      <c r="A322" s="108"/>
      <c r="B322" s="109"/>
      <c r="C322" s="131">
        <v>4300</v>
      </c>
      <c r="D322" s="107"/>
      <c r="E322" s="401">
        <f>SUM(F322+L322)</f>
        <v>3000</v>
      </c>
      <c r="F322" s="362">
        <f>SUM(G322:K322)</f>
        <v>3000</v>
      </c>
      <c r="G322" s="384"/>
      <c r="H322" s="384"/>
      <c r="I322" s="384"/>
      <c r="J322" s="384"/>
      <c r="K322" s="384">
        <v>3000</v>
      </c>
      <c r="L322" s="396"/>
    </row>
    <row r="323" spans="1:12" ht="12" hidden="1">
      <c r="A323" s="115"/>
      <c r="B323" s="109"/>
      <c r="C323" s="241">
        <v>4700</v>
      </c>
      <c r="D323" s="114" t="s">
        <v>4</v>
      </c>
      <c r="E323" s="401">
        <f t="shared" si="58"/>
        <v>21275</v>
      </c>
      <c r="F323" s="362">
        <f t="shared" si="54"/>
        <v>21275</v>
      </c>
      <c r="G323" s="408"/>
      <c r="H323" s="408"/>
      <c r="I323" s="408"/>
      <c r="J323" s="408"/>
      <c r="K323" s="408">
        <v>21275</v>
      </c>
      <c r="L323" s="394"/>
    </row>
    <row r="324" spans="1:12" s="111" customFormat="1" ht="12">
      <c r="A324" s="108"/>
      <c r="B324" s="119">
        <v>80148</v>
      </c>
      <c r="C324" s="120"/>
      <c r="D324" s="107" t="s">
        <v>174</v>
      </c>
      <c r="E324" s="372">
        <f t="shared" si="58"/>
        <v>237125</v>
      </c>
      <c r="F324" s="382">
        <f>SUM(F325:F347)</f>
        <v>237125</v>
      </c>
      <c r="G324" s="382">
        <f aca="true" t="shared" si="60" ref="G324:L324">SUM(G325:G347)</f>
        <v>152106</v>
      </c>
      <c r="H324" s="382">
        <f t="shared" si="60"/>
        <v>0</v>
      </c>
      <c r="I324" s="382">
        <f t="shared" si="60"/>
        <v>0</v>
      </c>
      <c r="J324" s="382">
        <f t="shared" si="60"/>
        <v>0</v>
      </c>
      <c r="K324" s="382">
        <f t="shared" si="60"/>
        <v>85019</v>
      </c>
      <c r="L324" s="392">
        <f t="shared" si="60"/>
        <v>0</v>
      </c>
    </row>
    <row r="325" spans="1:12" ht="27" customHeight="1" hidden="1">
      <c r="A325" s="115"/>
      <c r="B325" s="119"/>
      <c r="C325" s="120">
        <v>3020</v>
      </c>
      <c r="D325" s="114" t="s">
        <v>112</v>
      </c>
      <c r="E325" s="376">
        <f t="shared" si="58"/>
        <v>1000</v>
      </c>
      <c r="F325" s="373">
        <f aca="true" t="shared" si="61" ref="F325:F347">SUM(G325:K325)</f>
        <v>1000</v>
      </c>
      <c r="G325" s="394"/>
      <c r="H325" s="395"/>
      <c r="I325" s="394"/>
      <c r="J325" s="395"/>
      <c r="K325" s="394">
        <v>1000</v>
      </c>
      <c r="L325" s="394"/>
    </row>
    <row r="326" spans="1:12" ht="24" hidden="1">
      <c r="A326" s="115"/>
      <c r="B326" s="119"/>
      <c r="C326" s="120">
        <v>4010</v>
      </c>
      <c r="D326" s="114" t="s">
        <v>12</v>
      </c>
      <c r="E326" s="376">
        <f t="shared" si="58"/>
        <v>119000</v>
      </c>
      <c r="F326" s="373">
        <f t="shared" si="61"/>
        <v>119000</v>
      </c>
      <c r="G326" s="394">
        <v>119000</v>
      </c>
      <c r="H326" s="394"/>
      <c r="I326" s="394"/>
      <c r="J326" s="395"/>
      <c r="K326" s="394"/>
      <c r="L326" s="394"/>
    </row>
    <row r="327" spans="1:12" ht="24" hidden="1">
      <c r="A327" s="115"/>
      <c r="B327" s="130"/>
      <c r="C327" s="131">
        <v>4040</v>
      </c>
      <c r="D327" s="114" t="s">
        <v>13</v>
      </c>
      <c r="E327" s="376">
        <f t="shared" si="58"/>
        <v>9547</v>
      </c>
      <c r="F327" s="373">
        <f t="shared" si="61"/>
        <v>9547</v>
      </c>
      <c r="G327" s="394">
        <v>9547</v>
      </c>
      <c r="H327" s="394"/>
      <c r="I327" s="394"/>
      <c r="J327" s="395"/>
      <c r="K327" s="394"/>
      <c r="L327" s="394"/>
    </row>
    <row r="328" spans="1:12" ht="24" hidden="1">
      <c r="A328" s="115"/>
      <c r="B328" s="130"/>
      <c r="C328" s="131">
        <v>4110</v>
      </c>
      <c r="D328" s="114" t="s">
        <v>14</v>
      </c>
      <c r="E328" s="376">
        <f t="shared" si="58"/>
        <v>20503</v>
      </c>
      <c r="F328" s="373">
        <f t="shared" si="61"/>
        <v>20503</v>
      </c>
      <c r="G328" s="394">
        <v>20503</v>
      </c>
      <c r="H328" s="394"/>
      <c r="I328" s="394"/>
      <c r="J328" s="395"/>
      <c r="K328" s="394"/>
      <c r="L328" s="394"/>
    </row>
    <row r="329" spans="1:12" ht="12" hidden="1">
      <c r="A329" s="115"/>
      <c r="B329" s="130"/>
      <c r="C329" s="131">
        <v>4120</v>
      </c>
      <c r="D329" s="114" t="s">
        <v>15</v>
      </c>
      <c r="E329" s="376">
        <f t="shared" si="58"/>
        <v>3056</v>
      </c>
      <c r="F329" s="373">
        <f t="shared" si="61"/>
        <v>3056</v>
      </c>
      <c r="G329" s="394">
        <v>3056</v>
      </c>
      <c r="H329" s="394"/>
      <c r="I329" s="394"/>
      <c r="J329" s="395"/>
      <c r="K329" s="394"/>
      <c r="L329" s="394"/>
    </row>
    <row r="330" spans="1:12" ht="15.75" customHeight="1" hidden="1">
      <c r="A330" s="115"/>
      <c r="B330" s="130"/>
      <c r="C330" s="131">
        <v>4210</v>
      </c>
      <c r="D330" s="114" t="s">
        <v>3</v>
      </c>
      <c r="E330" s="376">
        <f t="shared" si="58"/>
        <v>6000</v>
      </c>
      <c r="F330" s="373">
        <f t="shared" si="61"/>
        <v>6000</v>
      </c>
      <c r="G330" s="394"/>
      <c r="H330" s="395"/>
      <c r="I330" s="394"/>
      <c r="J330" s="395"/>
      <c r="K330" s="394">
        <v>6000</v>
      </c>
      <c r="L330" s="394"/>
    </row>
    <row r="331" spans="1:12" ht="12" hidden="1">
      <c r="A331" s="115"/>
      <c r="B331" s="130"/>
      <c r="C331" s="131">
        <v>4220</v>
      </c>
      <c r="D331" s="114" t="s">
        <v>53</v>
      </c>
      <c r="E331" s="376">
        <f t="shared" si="58"/>
        <v>39390</v>
      </c>
      <c r="F331" s="373">
        <f t="shared" si="61"/>
        <v>39390</v>
      </c>
      <c r="G331" s="394"/>
      <c r="H331" s="395"/>
      <c r="I331" s="394"/>
      <c r="J331" s="395"/>
      <c r="K331" s="394">
        <v>39390</v>
      </c>
      <c r="L331" s="394"/>
    </row>
    <row r="332" spans="1:12" ht="24" hidden="1">
      <c r="A332" s="115"/>
      <c r="B332" s="130"/>
      <c r="C332" s="131">
        <v>4240</v>
      </c>
      <c r="D332" s="114" t="s">
        <v>39</v>
      </c>
      <c r="E332" s="376">
        <f t="shared" si="58"/>
        <v>0</v>
      </c>
      <c r="F332" s="373">
        <f t="shared" si="61"/>
        <v>0</v>
      </c>
      <c r="G332" s="394"/>
      <c r="H332" s="395"/>
      <c r="I332" s="394"/>
      <c r="J332" s="395"/>
      <c r="K332" s="394"/>
      <c r="L332" s="394"/>
    </row>
    <row r="333" spans="1:12" ht="12" hidden="1">
      <c r="A333" s="115"/>
      <c r="B333" s="130"/>
      <c r="C333" s="131">
        <v>4260</v>
      </c>
      <c r="D333" s="114" t="s">
        <v>17</v>
      </c>
      <c r="E333" s="376">
        <f t="shared" si="58"/>
        <v>24000</v>
      </c>
      <c r="F333" s="373">
        <f t="shared" si="61"/>
        <v>24000</v>
      </c>
      <c r="G333" s="394"/>
      <c r="H333" s="395"/>
      <c r="I333" s="394"/>
      <c r="J333" s="395"/>
      <c r="K333" s="394">
        <v>24000</v>
      </c>
      <c r="L333" s="394"/>
    </row>
    <row r="334" spans="1:12" ht="12" hidden="1">
      <c r="A334" s="115"/>
      <c r="B334" s="130"/>
      <c r="C334" s="131">
        <v>4270</v>
      </c>
      <c r="D334" s="114" t="s">
        <v>7</v>
      </c>
      <c r="E334" s="376">
        <f t="shared" si="58"/>
        <v>0</v>
      </c>
      <c r="F334" s="373">
        <f t="shared" si="61"/>
        <v>0</v>
      </c>
      <c r="G334" s="394"/>
      <c r="H334" s="395"/>
      <c r="I334" s="394"/>
      <c r="J334" s="395"/>
      <c r="K334" s="394">
        <v>0</v>
      </c>
      <c r="L334" s="394"/>
    </row>
    <row r="335" spans="1:12" ht="12" hidden="1">
      <c r="A335" s="115"/>
      <c r="B335" s="130"/>
      <c r="C335" s="131">
        <v>4280</v>
      </c>
      <c r="D335" s="114" t="s">
        <v>40</v>
      </c>
      <c r="E335" s="376">
        <f t="shared" si="58"/>
        <v>500</v>
      </c>
      <c r="F335" s="373">
        <f t="shared" si="61"/>
        <v>500</v>
      </c>
      <c r="G335" s="394"/>
      <c r="H335" s="395"/>
      <c r="I335" s="394"/>
      <c r="J335" s="395"/>
      <c r="K335" s="394">
        <v>500</v>
      </c>
      <c r="L335" s="394"/>
    </row>
    <row r="336" spans="1:12" ht="12" hidden="1">
      <c r="A336" s="115"/>
      <c r="B336" s="130"/>
      <c r="C336" s="131">
        <v>4300</v>
      </c>
      <c r="D336" s="114" t="s">
        <v>4</v>
      </c>
      <c r="E336" s="376">
        <f t="shared" si="58"/>
        <v>7000</v>
      </c>
      <c r="F336" s="373">
        <f t="shared" si="61"/>
        <v>7000</v>
      </c>
      <c r="G336" s="394"/>
      <c r="H336" s="395"/>
      <c r="I336" s="394"/>
      <c r="J336" s="395"/>
      <c r="K336" s="394">
        <v>7000</v>
      </c>
      <c r="L336" s="394"/>
    </row>
    <row r="337" spans="1:12" ht="24" hidden="1">
      <c r="A337" s="115"/>
      <c r="B337" s="130"/>
      <c r="C337" s="131">
        <v>4350</v>
      </c>
      <c r="D337" s="114" t="s">
        <v>102</v>
      </c>
      <c r="E337" s="376">
        <f t="shared" si="58"/>
        <v>0</v>
      </c>
      <c r="F337" s="373">
        <f t="shared" si="61"/>
        <v>0</v>
      </c>
      <c r="G337" s="394"/>
      <c r="H337" s="395"/>
      <c r="I337" s="394"/>
      <c r="J337" s="395"/>
      <c r="K337" s="394"/>
      <c r="L337" s="394"/>
    </row>
    <row r="338" spans="1:12" ht="36" hidden="1">
      <c r="A338" s="115"/>
      <c r="B338" s="130"/>
      <c r="C338" s="131">
        <v>4360</v>
      </c>
      <c r="D338" s="114" t="s">
        <v>100</v>
      </c>
      <c r="E338" s="376">
        <f t="shared" si="58"/>
        <v>0</v>
      </c>
      <c r="F338" s="373">
        <f t="shared" si="61"/>
        <v>0</v>
      </c>
      <c r="G338" s="394"/>
      <c r="H338" s="395"/>
      <c r="I338" s="394"/>
      <c r="J338" s="395"/>
      <c r="K338" s="394"/>
      <c r="L338" s="394"/>
    </row>
    <row r="339" spans="1:12" ht="36" hidden="1">
      <c r="A339" s="115"/>
      <c r="B339" s="130"/>
      <c r="C339" s="131">
        <v>4370</v>
      </c>
      <c r="D339" s="114" t="s">
        <v>104</v>
      </c>
      <c r="E339" s="376">
        <f t="shared" si="58"/>
        <v>0</v>
      </c>
      <c r="F339" s="373">
        <f t="shared" si="61"/>
        <v>0</v>
      </c>
      <c r="G339" s="394"/>
      <c r="H339" s="395"/>
      <c r="I339" s="394"/>
      <c r="J339" s="395"/>
      <c r="K339" s="394"/>
      <c r="L339" s="394"/>
    </row>
    <row r="340" spans="1:12" ht="36" hidden="1">
      <c r="A340" s="115"/>
      <c r="B340" s="130"/>
      <c r="C340" s="131">
        <v>4390</v>
      </c>
      <c r="D340" s="114" t="s">
        <v>106</v>
      </c>
      <c r="E340" s="376">
        <f t="shared" si="58"/>
        <v>400</v>
      </c>
      <c r="F340" s="373">
        <f t="shared" si="61"/>
        <v>400</v>
      </c>
      <c r="G340" s="394"/>
      <c r="H340" s="395"/>
      <c r="I340" s="394"/>
      <c r="J340" s="395"/>
      <c r="K340" s="394">
        <v>400</v>
      </c>
      <c r="L340" s="394"/>
    </row>
    <row r="341" spans="1:12" ht="24" hidden="1">
      <c r="A341" s="115"/>
      <c r="B341" s="130"/>
      <c r="C341" s="131">
        <v>4400</v>
      </c>
      <c r="D341" s="114" t="s">
        <v>108</v>
      </c>
      <c r="E341" s="376">
        <f t="shared" si="58"/>
        <v>0</v>
      </c>
      <c r="F341" s="373">
        <f t="shared" si="61"/>
        <v>0</v>
      </c>
      <c r="G341" s="394"/>
      <c r="H341" s="395"/>
      <c r="I341" s="394"/>
      <c r="J341" s="395"/>
      <c r="K341" s="394"/>
      <c r="L341" s="394"/>
    </row>
    <row r="342" spans="1:12" ht="12" hidden="1">
      <c r="A342" s="115"/>
      <c r="B342" s="130"/>
      <c r="C342" s="131">
        <v>4410</v>
      </c>
      <c r="D342" s="114" t="s">
        <v>18</v>
      </c>
      <c r="E342" s="376">
        <f t="shared" si="58"/>
        <v>0</v>
      </c>
      <c r="F342" s="373">
        <f t="shared" si="61"/>
        <v>0</v>
      </c>
      <c r="G342" s="394"/>
      <c r="H342" s="395"/>
      <c r="I342" s="394"/>
      <c r="J342" s="395"/>
      <c r="K342" s="394"/>
      <c r="L342" s="394"/>
    </row>
    <row r="343" spans="1:12" ht="27" customHeight="1" hidden="1">
      <c r="A343" s="115"/>
      <c r="B343" s="130"/>
      <c r="C343" s="131">
        <v>4440</v>
      </c>
      <c r="D343" s="114" t="s">
        <v>19</v>
      </c>
      <c r="E343" s="376">
        <f t="shared" si="58"/>
        <v>6129</v>
      </c>
      <c r="F343" s="373">
        <f t="shared" si="61"/>
        <v>6129</v>
      </c>
      <c r="G343" s="394"/>
      <c r="H343" s="395"/>
      <c r="I343" s="394"/>
      <c r="J343" s="395"/>
      <c r="K343" s="394">
        <v>6129</v>
      </c>
      <c r="L343" s="394"/>
    </row>
    <row r="344" spans="1:12" ht="36" hidden="1">
      <c r="A344" s="115"/>
      <c r="B344" s="130"/>
      <c r="C344" s="131">
        <v>4700</v>
      </c>
      <c r="D344" s="114" t="s">
        <v>92</v>
      </c>
      <c r="E344" s="376">
        <f t="shared" si="58"/>
        <v>500</v>
      </c>
      <c r="F344" s="373">
        <f t="shared" si="61"/>
        <v>500</v>
      </c>
      <c r="G344" s="394"/>
      <c r="H344" s="395"/>
      <c r="I344" s="394"/>
      <c r="J344" s="395"/>
      <c r="K344" s="394">
        <v>500</v>
      </c>
      <c r="L344" s="394"/>
    </row>
    <row r="345" spans="1:12" ht="38.25" customHeight="1" hidden="1">
      <c r="A345" s="115"/>
      <c r="B345" s="130"/>
      <c r="C345" s="131">
        <v>4740</v>
      </c>
      <c r="D345" s="114" t="s">
        <v>93</v>
      </c>
      <c r="E345" s="376">
        <f t="shared" si="58"/>
        <v>100</v>
      </c>
      <c r="F345" s="373">
        <f t="shared" si="61"/>
        <v>100</v>
      </c>
      <c r="G345" s="394"/>
      <c r="H345" s="395"/>
      <c r="I345" s="394"/>
      <c r="J345" s="395"/>
      <c r="K345" s="394">
        <v>100</v>
      </c>
      <c r="L345" s="394"/>
    </row>
    <row r="346" spans="1:12" ht="36" hidden="1">
      <c r="A346" s="115"/>
      <c r="B346" s="130"/>
      <c r="C346" s="131">
        <v>4750</v>
      </c>
      <c r="D346" s="114" t="s">
        <v>95</v>
      </c>
      <c r="E346" s="376">
        <f t="shared" si="58"/>
        <v>0</v>
      </c>
      <c r="F346" s="373">
        <f t="shared" si="61"/>
        <v>0</v>
      </c>
      <c r="G346" s="394"/>
      <c r="H346" s="395"/>
      <c r="I346" s="394"/>
      <c r="J346" s="395"/>
      <c r="K346" s="394"/>
      <c r="L346" s="394"/>
    </row>
    <row r="347" spans="1:12" ht="24" hidden="1">
      <c r="A347" s="115"/>
      <c r="B347" s="130"/>
      <c r="C347" s="131">
        <v>6060</v>
      </c>
      <c r="D347" s="114" t="s">
        <v>107</v>
      </c>
      <c r="E347" s="376">
        <f t="shared" si="58"/>
        <v>0</v>
      </c>
      <c r="F347" s="373">
        <f t="shared" si="61"/>
        <v>0</v>
      </c>
      <c r="G347" s="394"/>
      <c r="H347" s="395"/>
      <c r="I347" s="394"/>
      <c r="J347" s="395"/>
      <c r="K347" s="394"/>
      <c r="L347" s="394"/>
    </row>
    <row r="348" spans="1:12" s="111" customFormat="1" ht="36">
      <c r="A348" s="108"/>
      <c r="B348" s="130">
        <v>80195</v>
      </c>
      <c r="C348" s="131"/>
      <c r="D348" s="123" t="s">
        <v>45</v>
      </c>
      <c r="E348" s="400">
        <f t="shared" si="58"/>
        <v>59333</v>
      </c>
      <c r="F348" s="396">
        <f>SUM(F349:F350)</f>
        <v>59333</v>
      </c>
      <c r="G348" s="396">
        <f aca="true" t="shared" si="62" ref="G348:L348">SUM(G349:G350)</f>
        <v>0</v>
      </c>
      <c r="H348" s="396">
        <f t="shared" si="62"/>
        <v>0</v>
      </c>
      <c r="I348" s="396">
        <f t="shared" si="62"/>
        <v>0</v>
      </c>
      <c r="J348" s="396">
        <f t="shared" si="62"/>
        <v>0</v>
      </c>
      <c r="K348" s="396">
        <f t="shared" si="62"/>
        <v>59333</v>
      </c>
      <c r="L348" s="396">
        <f t="shared" si="62"/>
        <v>0</v>
      </c>
    </row>
    <row r="349" spans="1:12" s="111" customFormat="1" ht="12" hidden="1">
      <c r="A349" s="108"/>
      <c r="B349" s="130"/>
      <c r="C349" s="131">
        <v>4300</v>
      </c>
      <c r="D349" s="114" t="s">
        <v>4</v>
      </c>
      <c r="E349" s="414">
        <f t="shared" si="58"/>
        <v>1000</v>
      </c>
      <c r="F349" s="373">
        <f t="shared" si="54"/>
        <v>1000</v>
      </c>
      <c r="G349" s="406"/>
      <c r="H349" s="398"/>
      <c r="I349" s="406"/>
      <c r="J349" s="398"/>
      <c r="K349" s="406">
        <v>1000</v>
      </c>
      <c r="L349" s="406"/>
    </row>
    <row r="350" spans="1:12" s="135" customFormat="1" ht="27" customHeight="1" hidden="1">
      <c r="A350" s="288"/>
      <c r="B350" s="133"/>
      <c r="C350" s="134">
        <v>4440</v>
      </c>
      <c r="D350" s="167" t="s">
        <v>19</v>
      </c>
      <c r="E350" s="417">
        <f t="shared" si="58"/>
        <v>58333</v>
      </c>
      <c r="F350" s="373">
        <f t="shared" si="54"/>
        <v>58333</v>
      </c>
      <c r="G350" s="418"/>
      <c r="H350" s="416"/>
      <c r="I350" s="415"/>
      <c r="J350" s="416"/>
      <c r="K350" s="415">
        <v>58333</v>
      </c>
      <c r="L350" s="415"/>
    </row>
    <row r="351" spans="1:12" s="99" customFormat="1" ht="12.75">
      <c r="A351" s="106">
        <v>851</v>
      </c>
      <c r="B351" s="121"/>
      <c r="C351" s="122"/>
      <c r="D351" s="180" t="s">
        <v>47</v>
      </c>
      <c r="E351" s="369">
        <f t="shared" si="58"/>
        <v>41000</v>
      </c>
      <c r="F351" s="419">
        <f>SUM(F352,F356,F363)</f>
        <v>41000</v>
      </c>
      <c r="G351" s="371">
        <f aca="true" t="shared" si="63" ref="G351:L351">SUM(G352,G356,G363)</f>
        <v>4152</v>
      </c>
      <c r="H351" s="371">
        <f t="shared" si="63"/>
        <v>10000</v>
      </c>
      <c r="I351" s="371">
        <f t="shared" si="63"/>
        <v>0</v>
      </c>
      <c r="J351" s="371">
        <f t="shared" si="63"/>
        <v>0</v>
      </c>
      <c r="K351" s="371">
        <f t="shared" si="63"/>
        <v>26848</v>
      </c>
      <c r="L351" s="371">
        <f t="shared" si="63"/>
        <v>0</v>
      </c>
    </row>
    <row r="352" spans="1:12" s="111" customFormat="1" ht="12">
      <c r="A352" s="108"/>
      <c r="B352" s="119">
        <v>85121</v>
      </c>
      <c r="C352" s="120"/>
      <c r="D352" s="138" t="s">
        <v>48</v>
      </c>
      <c r="E352" s="361">
        <f t="shared" si="58"/>
        <v>13000</v>
      </c>
      <c r="F352" s="361">
        <f>SUM(F353:F355)</f>
        <v>13000</v>
      </c>
      <c r="G352" s="361">
        <f aca="true" t="shared" si="64" ref="G352:L352">SUM(G353:G355)</f>
        <v>0</v>
      </c>
      <c r="H352" s="361">
        <f t="shared" si="64"/>
        <v>10000</v>
      </c>
      <c r="I352" s="361">
        <f t="shared" si="64"/>
        <v>0</v>
      </c>
      <c r="J352" s="361">
        <f t="shared" si="64"/>
        <v>0</v>
      </c>
      <c r="K352" s="361">
        <f t="shared" si="64"/>
        <v>3000</v>
      </c>
      <c r="L352" s="368">
        <f t="shared" si="64"/>
        <v>0</v>
      </c>
    </row>
    <row r="353" spans="1:12" s="111" customFormat="1" ht="48" hidden="1">
      <c r="A353" s="108"/>
      <c r="B353" s="119"/>
      <c r="C353" s="120">
        <v>2560</v>
      </c>
      <c r="D353" s="138" t="s">
        <v>139</v>
      </c>
      <c r="E353" s="401">
        <f t="shared" si="58"/>
        <v>10000</v>
      </c>
      <c r="F353" s="362">
        <f aca="true" t="shared" si="65" ref="F353:F371">SUM(G353:K353)</f>
        <v>10000</v>
      </c>
      <c r="G353" s="406"/>
      <c r="H353" s="398">
        <v>10000</v>
      </c>
      <c r="I353" s="406">
        <v>0</v>
      </c>
      <c r="J353" s="398"/>
      <c r="K353" s="406"/>
      <c r="L353" s="406"/>
    </row>
    <row r="354" spans="1:12" s="111" customFormat="1" ht="12" hidden="1">
      <c r="A354" s="108"/>
      <c r="B354" s="119"/>
      <c r="C354" s="120">
        <v>4300</v>
      </c>
      <c r="D354" s="124" t="s">
        <v>4</v>
      </c>
      <c r="E354" s="401">
        <f t="shared" si="58"/>
        <v>3000</v>
      </c>
      <c r="F354" s="362">
        <f t="shared" si="65"/>
        <v>3000</v>
      </c>
      <c r="G354" s="406"/>
      <c r="H354" s="398"/>
      <c r="I354" s="406"/>
      <c r="J354" s="398"/>
      <c r="K354" s="406">
        <v>3000</v>
      </c>
      <c r="L354" s="406"/>
    </row>
    <row r="355" spans="1:12" ht="24" hidden="1">
      <c r="A355" s="115"/>
      <c r="B355" s="119"/>
      <c r="C355" s="120">
        <v>6050</v>
      </c>
      <c r="D355" s="124" t="s">
        <v>21</v>
      </c>
      <c r="E355" s="401">
        <f t="shared" si="58"/>
        <v>0</v>
      </c>
      <c r="F355" s="362">
        <f t="shared" si="65"/>
        <v>0</v>
      </c>
      <c r="G355" s="394"/>
      <c r="H355" s="395"/>
      <c r="I355" s="394"/>
      <c r="J355" s="395"/>
      <c r="K355" s="394"/>
      <c r="L355" s="394"/>
    </row>
    <row r="356" spans="1:12" s="111" customFormat="1" ht="12">
      <c r="A356" s="108"/>
      <c r="B356" s="119">
        <v>85153</v>
      </c>
      <c r="C356" s="120"/>
      <c r="D356" s="123" t="s">
        <v>49</v>
      </c>
      <c r="E356" s="361">
        <f t="shared" si="58"/>
        <v>2000</v>
      </c>
      <c r="F356" s="368">
        <f aca="true" t="shared" si="66" ref="F356:L356">SUM(F357:F362)</f>
        <v>2000</v>
      </c>
      <c r="G356" s="368">
        <f t="shared" si="66"/>
        <v>0</v>
      </c>
      <c r="H356" s="368">
        <f t="shared" si="66"/>
        <v>0</v>
      </c>
      <c r="I356" s="368">
        <f t="shared" si="66"/>
        <v>0</v>
      </c>
      <c r="J356" s="368">
        <f t="shared" si="66"/>
        <v>0</v>
      </c>
      <c r="K356" s="368">
        <f t="shared" si="66"/>
        <v>2000</v>
      </c>
      <c r="L356" s="368">
        <f t="shared" si="66"/>
        <v>0</v>
      </c>
    </row>
    <row r="357" spans="1:12" ht="24" hidden="1">
      <c r="A357" s="115"/>
      <c r="B357" s="119"/>
      <c r="C357" s="120">
        <v>3030</v>
      </c>
      <c r="D357" s="124" t="s">
        <v>10</v>
      </c>
      <c r="E357" s="401">
        <f t="shared" si="58"/>
        <v>0</v>
      </c>
      <c r="F357" s="362">
        <f t="shared" si="65"/>
        <v>0</v>
      </c>
      <c r="G357" s="394"/>
      <c r="H357" s="395"/>
      <c r="I357" s="394"/>
      <c r="J357" s="395"/>
      <c r="K357" s="394"/>
      <c r="L357" s="394"/>
    </row>
    <row r="358" spans="1:12" ht="14.25" customHeight="1" hidden="1">
      <c r="A358" s="115"/>
      <c r="B358" s="119"/>
      <c r="C358" s="120">
        <v>4210</v>
      </c>
      <c r="D358" s="124" t="s">
        <v>3</v>
      </c>
      <c r="E358" s="401">
        <f t="shared" si="58"/>
        <v>0</v>
      </c>
      <c r="F358" s="362">
        <f t="shared" si="65"/>
        <v>0</v>
      </c>
      <c r="G358" s="394"/>
      <c r="H358" s="395"/>
      <c r="I358" s="394"/>
      <c r="J358" s="395"/>
      <c r="K358" s="394"/>
      <c r="L358" s="394"/>
    </row>
    <row r="359" spans="1:12" ht="12" hidden="1">
      <c r="A359" s="115"/>
      <c r="B359" s="119"/>
      <c r="C359" s="120">
        <v>4220</v>
      </c>
      <c r="D359" s="124" t="s">
        <v>53</v>
      </c>
      <c r="E359" s="401">
        <f t="shared" si="58"/>
        <v>0</v>
      </c>
      <c r="F359" s="362">
        <f t="shared" si="65"/>
        <v>0</v>
      </c>
      <c r="G359" s="394"/>
      <c r="H359" s="395"/>
      <c r="I359" s="394"/>
      <c r="J359" s="395"/>
      <c r="K359" s="394"/>
      <c r="L359" s="394"/>
    </row>
    <row r="360" spans="1:12" ht="24" hidden="1">
      <c r="A360" s="115"/>
      <c r="B360" s="119"/>
      <c r="C360" s="120">
        <v>4240</v>
      </c>
      <c r="D360" s="124" t="s">
        <v>39</v>
      </c>
      <c r="E360" s="401">
        <f t="shared" si="58"/>
        <v>0</v>
      </c>
      <c r="F360" s="362">
        <f t="shared" si="65"/>
        <v>0</v>
      </c>
      <c r="G360" s="394"/>
      <c r="H360" s="395"/>
      <c r="I360" s="394"/>
      <c r="J360" s="395"/>
      <c r="K360" s="394"/>
      <c r="L360" s="394"/>
    </row>
    <row r="361" spans="1:12" ht="12" hidden="1">
      <c r="A361" s="115"/>
      <c r="B361" s="119"/>
      <c r="C361" s="120">
        <v>4430</v>
      </c>
      <c r="D361" s="124" t="s">
        <v>6</v>
      </c>
      <c r="E361" s="401">
        <f t="shared" si="58"/>
        <v>0</v>
      </c>
      <c r="F361" s="362">
        <f t="shared" si="65"/>
        <v>0</v>
      </c>
      <c r="G361" s="394"/>
      <c r="H361" s="395"/>
      <c r="I361" s="394"/>
      <c r="J361" s="395"/>
      <c r="K361" s="394"/>
      <c r="L361" s="394"/>
    </row>
    <row r="362" spans="1:12" ht="12" hidden="1">
      <c r="A362" s="115"/>
      <c r="B362" s="119"/>
      <c r="C362" s="120">
        <v>4300</v>
      </c>
      <c r="D362" s="124" t="s">
        <v>4</v>
      </c>
      <c r="E362" s="376">
        <f t="shared" si="58"/>
        <v>2000</v>
      </c>
      <c r="F362" s="362">
        <f t="shared" si="65"/>
        <v>2000</v>
      </c>
      <c r="G362" s="394"/>
      <c r="H362" s="395"/>
      <c r="I362" s="394"/>
      <c r="J362" s="395"/>
      <c r="K362" s="394">
        <v>2000</v>
      </c>
      <c r="L362" s="394"/>
    </row>
    <row r="363" spans="1:12" s="111" customFormat="1" ht="12">
      <c r="A363" s="282"/>
      <c r="B363" s="278">
        <v>85154</v>
      </c>
      <c r="C363" s="113"/>
      <c r="D363" s="177" t="s">
        <v>54</v>
      </c>
      <c r="E363" s="372">
        <f>SUM(F363+L363)</f>
        <v>26000</v>
      </c>
      <c r="F363" s="362">
        <f>SUM(F364:F371)</f>
        <v>26000</v>
      </c>
      <c r="G363" s="362">
        <f aca="true" t="shared" si="67" ref="G363:L363">SUM(G364:G371)</f>
        <v>4152</v>
      </c>
      <c r="H363" s="362">
        <f t="shared" si="67"/>
        <v>0</v>
      </c>
      <c r="I363" s="362">
        <f t="shared" si="67"/>
        <v>0</v>
      </c>
      <c r="J363" s="362">
        <f t="shared" si="67"/>
        <v>0</v>
      </c>
      <c r="K363" s="362">
        <f t="shared" si="67"/>
        <v>21848</v>
      </c>
      <c r="L363" s="382">
        <f t="shared" si="67"/>
        <v>0</v>
      </c>
    </row>
    <row r="364" spans="1:12" s="111" customFormat="1" ht="61.5" customHeight="1" hidden="1">
      <c r="A364" s="108"/>
      <c r="B364" s="119"/>
      <c r="C364" s="120">
        <v>2310</v>
      </c>
      <c r="D364" s="132" t="s">
        <v>333</v>
      </c>
      <c r="E364" s="376">
        <f>SUM(F364+L364)</f>
        <v>0</v>
      </c>
      <c r="F364" s="362">
        <f>SUM(G364:K364)</f>
        <v>0</v>
      </c>
      <c r="G364" s="406"/>
      <c r="H364" s="398"/>
      <c r="I364" s="406"/>
      <c r="J364" s="398"/>
      <c r="K364" s="406"/>
      <c r="L364" s="406"/>
    </row>
    <row r="365" spans="1:12" ht="12" hidden="1">
      <c r="A365" s="115"/>
      <c r="B365" s="119"/>
      <c r="C365" s="120">
        <v>4170</v>
      </c>
      <c r="D365" s="124" t="s">
        <v>16</v>
      </c>
      <c r="E365" s="361">
        <f t="shared" si="58"/>
        <v>4152</v>
      </c>
      <c r="F365" s="362">
        <f t="shared" si="65"/>
        <v>4152</v>
      </c>
      <c r="G365" s="394">
        <v>4152</v>
      </c>
      <c r="H365" s="395"/>
      <c r="I365" s="394"/>
      <c r="J365" s="395"/>
      <c r="K365" s="394"/>
      <c r="L365" s="394"/>
    </row>
    <row r="366" spans="1:12" ht="15.75" customHeight="1" hidden="1">
      <c r="A366" s="115"/>
      <c r="B366" s="119"/>
      <c r="C366" s="120">
        <v>4210</v>
      </c>
      <c r="D366" s="124" t="s">
        <v>3</v>
      </c>
      <c r="E366" s="361">
        <f t="shared" si="58"/>
        <v>7000</v>
      </c>
      <c r="F366" s="362">
        <f t="shared" si="65"/>
        <v>7000</v>
      </c>
      <c r="G366" s="394"/>
      <c r="H366" s="395"/>
      <c r="I366" s="394"/>
      <c r="J366" s="395"/>
      <c r="K366" s="394">
        <v>7000</v>
      </c>
      <c r="L366" s="394"/>
    </row>
    <row r="367" spans="1:12" ht="12" hidden="1">
      <c r="A367" s="115"/>
      <c r="B367" s="119"/>
      <c r="C367" s="120">
        <v>4220</v>
      </c>
      <c r="D367" s="124" t="s">
        <v>53</v>
      </c>
      <c r="E367" s="361">
        <f t="shared" si="58"/>
        <v>0</v>
      </c>
      <c r="F367" s="362">
        <f t="shared" si="65"/>
        <v>0</v>
      </c>
      <c r="G367" s="394"/>
      <c r="H367" s="395"/>
      <c r="I367" s="394"/>
      <c r="J367" s="395"/>
      <c r="K367" s="394"/>
      <c r="L367" s="394"/>
    </row>
    <row r="368" spans="1:12" ht="27" customHeight="1" hidden="1">
      <c r="A368" s="115"/>
      <c r="B368" s="119"/>
      <c r="C368" s="120">
        <v>4240</v>
      </c>
      <c r="D368" s="124" t="s">
        <v>39</v>
      </c>
      <c r="E368" s="361">
        <f t="shared" si="58"/>
        <v>0</v>
      </c>
      <c r="F368" s="362">
        <f t="shared" si="65"/>
        <v>0</v>
      </c>
      <c r="G368" s="394"/>
      <c r="H368" s="395"/>
      <c r="I368" s="394"/>
      <c r="J368" s="395"/>
      <c r="K368" s="394"/>
      <c r="L368" s="394"/>
    </row>
    <row r="369" spans="1:12" ht="12" hidden="1">
      <c r="A369" s="115"/>
      <c r="B369" s="119"/>
      <c r="C369" s="120">
        <v>4410</v>
      </c>
      <c r="D369" s="124" t="s">
        <v>18</v>
      </c>
      <c r="E369" s="361">
        <f t="shared" si="58"/>
        <v>400</v>
      </c>
      <c r="F369" s="362">
        <f t="shared" si="65"/>
        <v>400</v>
      </c>
      <c r="G369" s="394"/>
      <c r="H369" s="395"/>
      <c r="I369" s="394"/>
      <c r="J369" s="395"/>
      <c r="K369" s="394">
        <v>400</v>
      </c>
      <c r="L369" s="394"/>
    </row>
    <row r="370" spans="1:12" ht="12" hidden="1">
      <c r="A370" s="115"/>
      <c r="B370" s="119"/>
      <c r="C370" s="120">
        <v>4430</v>
      </c>
      <c r="D370" s="124" t="s">
        <v>6</v>
      </c>
      <c r="E370" s="361">
        <f t="shared" si="58"/>
        <v>3000</v>
      </c>
      <c r="F370" s="362">
        <f t="shared" si="65"/>
        <v>3000</v>
      </c>
      <c r="G370" s="394"/>
      <c r="H370" s="395"/>
      <c r="I370" s="394"/>
      <c r="J370" s="395"/>
      <c r="K370" s="394">
        <v>3000</v>
      </c>
      <c r="L370" s="394"/>
    </row>
    <row r="371" spans="1:12" ht="12" hidden="1">
      <c r="A371" s="283"/>
      <c r="B371" s="126"/>
      <c r="C371" s="127">
        <v>4300</v>
      </c>
      <c r="D371" s="125" t="s">
        <v>4</v>
      </c>
      <c r="E371" s="361">
        <f t="shared" si="58"/>
        <v>11448</v>
      </c>
      <c r="F371" s="362">
        <f t="shared" si="65"/>
        <v>11448</v>
      </c>
      <c r="G371" s="407"/>
      <c r="H371" s="395"/>
      <c r="I371" s="394"/>
      <c r="J371" s="395"/>
      <c r="K371" s="394">
        <v>11448</v>
      </c>
      <c r="L371" s="394"/>
    </row>
    <row r="372" spans="1:12" s="99" customFormat="1" ht="12.75">
      <c r="A372" s="289">
        <v>852</v>
      </c>
      <c r="B372" s="121"/>
      <c r="C372" s="122"/>
      <c r="D372" s="168" t="s">
        <v>55</v>
      </c>
      <c r="E372" s="359">
        <f t="shared" si="58"/>
        <v>2807267</v>
      </c>
      <c r="F372" s="359">
        <f>SUM(F373,F375,F377,F396,F398,F402,F404,F407,F426,F443)</f>
        <v>2807267</v>
      </c>
      <c r="G372" s="359">
        <f aca="true" t="shared" si="68" ref="G372:L372">SUM(G373,G375,G377,G396,G398,G402,G404,G407,G426,G443)</f>
        <v>342315</v>
      </c>
      <c r="H372" s="359">
        <f t="shared" si="68"/>
        <v>0</v>
      </c>
      <c r="I372" s="359">
        <f t="shared" si="68"/>
        <v>0</v>
      </c>
      <c r="J372" s="359">
        <f t="shared" si="68"/>
        <v>0</v>
      </c>
      <c r="K372" s="359">
        <f t="shared" si="68"/>
        <v>2464952</v>
      </c>
      <c r="L372" s="370">
        <f t="shared" si="68"/>
        <v>0</v>
      </c>
    </row>
    <row r="373" spans="1:12" s="111" customFormat="1" ht="14.25" customHeight="1">
      <c r="A373" s="108"/>
      <c r="B373" s="119">
        <v>85202</v>
      </c>
      <c r="C373" s="120"/>
      <c r="D373" s="123" t="s">
        <v>166</v>
      </c>
      <c r="E373" s="396">
        <f t="shared" si="58"/>
        <v>65000</v>
      </c>
      <c r="F373" s="361">
        <f aca="true" t="shared" si="69" ref="F373:L373">SUM(F374:F374)</f>
        <v>65000</v>
      </c>
      <c r="G373" s="361">
        <f t="shared" si="69"/>
        <v>0</v>
      </c>
      <c r="H373" s="361">
        <f t="shared" si="69"/>
        <v>0</v>
      </c>
      <c r="I373" s="361">
        <f t="shared" si="69"/>
        <v>0</v>
      </c>
      <c r="J373" s="361">
        <f t="shared" si="69"/>
        <v>0</v>
      </c>
      <c r="K373" s="361">
        <f t="shared" si="69"/>
        <v>65000</v>
      </c>
      <c r="L373" s="368">
        <f t="shared" si="69"/>
        <v>0</v>
      </c>
    </row>
    <row r="374" spans="1:12" ht="48" hidden="1">
      <c r="A374" s="115"/>
      <c r="B374" s="119"/>
      <c r="C374" s="120">
        <v>4330</v>
      </c>
      <c r="D374" s="124" t="s">
        <v>110</v>
      </c>
      <c r="E374" s="376">
        <f t="shared" si="58"/>
        <v>65000</v>
      </c>
      <c r="F374" s="362">
        <f aca="true" t="shared" si="70" ref="F374:F445">SUM(G374:K374)</f>
        <v>65000</v>
      </c>
      <c r="G374" s="408">
        <v>0</v>
      </c>
      <c r="H374" s="408"/>
      <c r="I374" s="408"/>
      <c r="J374" s="408"/>
      <c r="K374" s="408">
        <v>65000</v>
      </c>
      <c r="L374" s="394"/>
    </row>
    <row r="375" spans="1:12" s="111" customFormat="1" ht="15.75" customHeight="1" hidden="1">
      <c r="A375" s="108"/>
      <c r="B375" s="119">
        <v>85203</v>
      </c>
      <c r="C375" s="120"/>
      <c r="D375" s="123" t="s">
        <v>56</v>
      </c>
      <c r="E375" s="396">
        <f t="shared" si="58"/>
        <v>0</v>
      </c>
      <c r="F375" s="361">
        <f>SUM(F376:F376)</f>
        <v>0</v>
      </c>
      <c r="G375" s="361">
        <f aca="true" t="shared" si="71" ref="G375:L375">SUM(G376:G376)</f>
        <v>0</v>
      </c>
      <c r="H375" s="361">
        <f t="shared" si="71"/>
        <v>0</v>
      </c>
      <c r="I375" s="361">
        <f t="shared" si="71"/>
        <v>0</v>
      </c>
      <c r="J375" s="361">
        <f t="shared" si="71"/>
        <v>0</v>
      </c>
      <c r="K375" s="361">
        <f t="shared" si="71"/>
        <v>0</v>
      </c>
      <c r="L375" s="368">
        <f t="shared" si="71"/>
        <v>0</v>
      </c>
    </row>
    <row r="376" spans="1:12" ht="48" hidden="1">
      <c r="A376" s="115"/>
      <c r="B376" s="119"/>
      <c r="C376" s="120">
        <v>4330</v>
      </c>
      <c r="D376" s="124" t="s">
        <v>110</v>
      </c>
      <c r="E376" s="376">
        <f t="shared" si="58"/>
        <v>0</v>
      </c>
      <c r="F376" s="362">
        <f t="shared" si="70"/>
        <v>0</v>
      </c>
      <c r="G376" s="408">
        <v>0</v>
      </c>
      <c r="H376" s="408"/>
      <c r="I376" s="408"/>
      <c r="J376" s="408"/>
      <c r="K376" s="408"/>
      <c r="L376" s="394"/>
    </row>
    <row r="377" spans="1:12" s="111" customFormat="1" ht="72" customHeight="1">
      <c r="A377" s="108"/>
      <c r="B377" s="119">
        <v>85212</v>
      </c>
      <c r="C377" s="120"/>
      <c r="D377" s="471" t="s">
        <v>395</v>
      </c>
      <c r="E377" s="368">
        <f aca="true" t="shared" si="72" ref="E377:L377">SUM(E378:E395)</f>
        <v>2138036</v>
      </c>
      <c r="F377" s="368">
        <f t="shared" si="72"/>
        <v>2138036</v>
      </c>
      <c r="G377" s="368">
        <f t="shared" si="72"/>
        <v>85916</v>
      </c>
      <c r="H377" s="368">
        <f t="shared" si="72"/>
        <v>0</v>
      </c>
      <c r="I377" s="368">
        <f t="shared" si="72"/>
        <v>0</v>
      </c>
      <c r="J377" s="368">
        <f t="shared" si="72"/>
        <v>0</v>
      </c>
      <c r="K377" s="368">
        <f t="shared" si="72"/>
        <v>2052120</v>
      </c>
      <c r="L377" s="368">
        <f t="shared" si="72"/>
        <v>0</v>
      </c>
    </row>
    <row r="378" spans="1:12" ht="12" hidden="1">
      <c r="A378" s="115"/>
      <c r="B378" s="119"/>
      <c r="C378" s="120">
        <v>3110</v>
      </c>
      <c r="D378" s="124" t="s">
        <v>57</v>
      </c>
      <c r="E378" s="401">
        <f aca="true" t="shared" si="73" ref="E378:E419">SUM(F378+L378)</f>
        <v>2031120</v>
      </c>
      <c r="F378" s="362">
        <f t="shared" si="70"/>
        <v>2031120</v>
      </c>
      <c r="G378" s="394"/>
      <c r="H378" s="394"/>
      <c r="I378" s="394"/>
      <c r="J378" s="395"/>
      <c r="K378" s="394">
        <v>2031120</v>
      </c>
      <c r="L378" s="394"/>
    </row>
    <row r="379" spans="1:12" ht="12" hidden="1">
      <c r="A379" s="115"/>
      <c r="B379" s="119"/>
      <c r="C379" s="120">
        <v>2910</v>
      </c>
      <c r="D379" s="124"/>
      <c r="E379" s="401">
        <f>SUM(F379+L379)</f>
        <v>5000</v>
      </c>
      <c r="F379" s="362">
        <f>SUM(G379:K379)</f>
        <v>5000</v>
      </c>
      <c r="G379" s="394"/>
      <c r="H379" s="394"/>
      <c r="I379" s="394"/>
      <c r="J379" s="395"/>
      <c r="K379" s="394">
        <v>5000</v>
      </c>
      <c r="L379" s="394"/>
    </row>
    <row r="380" spans="1:12" ht="24" hidden="1">
      <c r="A380" s="115"/>
      <c r="B380" s="119"/>
      <c r="C380" s="120">
        <v>4010</v>
      </c>
      <c r="D380" s="124" t="s">
        <v>12</v>
      </c>
      <c r="E380" s="401">
        <f t="shared" si="73"/>
        <v>44150</v>
      </c>
      <c r="F380" s="362">
        <f t="shared" si="70"/>
        <v>44150</v>
      </c>
      <c r="G380" s="394">
        <v>44150</v>
      </c>
      <c r="H380" s="394">
        <v>0</v>
      </c>
      <c r="I380" s="394"/>
      <c r="J380" s="395"/>
      <c r="K380" s="394"/>
      <c r="L380" s="394"/>
    </row>
    <row r="381" spans="1:12" ht="24" hidden="1">
      <c r="A381" s="115"/>
      <c r="B381" s="119"/>
      <c r="C381" s="120">
        <v>4040</v>
      </c>
      <c r="D381" s="124" t="s">
        <v>13</v>
      </c>
      <c r="E381" s="401">
        <f t="shared" si="73"/>
        <v>3204</v>
      </c>
      <c r="F381" s="362">
        <f t="shared" si="70"/>
        <v>3204</v>
      </c>
      <c r="G381" s="394">
        <v>3204</v>
      </c>
      <c r="H381" s="394"/>
      <c r="I381" s="394"/>
      <c r="J381" s="395"/>
      <c r="K381" s="394"/>
      <c r="L381" s="394"/>
    </row>
    <row r="382" spans="1:12" ht="24" hidden="1">
      <c r="A382" s="115"/>
      <c r="B382" s="119"/>
      <c r="C382" s="120">
        <v>4110</v>
      </c>
      <c r="D382" s="124" t="s">
        <v>14</v>
      </c>
      <c r="E382" s="401">
        <f t="shared" si="73"/>
        <v>34520</v>
      </c>
      <c r="F382" s="362">
        <f t="shared" si="70"/>
        <v>34520</v>
      </c>
      <c r="G382" s="394">
        <v>34520</v>
      </c>
      <c r="H382" s="394"/>
      <c r="I382" s="394"/>
      <c r="J382" s="395"/>
      <c r="K382" s="394"/>
      <c r="L382" s="394"/>
    </row>
    <row r="383" spans="1:12" ht="12" hidden="1">
      <c r="A383" s="115"/>
      <c r="B383" s="119"/>
      <c r="C383" s="120">
        <v>4120</v>
      </c>
      <c r="D383" s="124" t="s">
        <v>15</v>
      </c>
      <c r="E383" s="401">
        <f t="shared" si="73"/>
        <v>1162</v>
      </c>
      <c r="F383" s="362">
        <f t="shared" si="70"/>
        <v>1162</v>
      </c>
      <c r="G383" s="394">
        <v>1162</v>
      </c>
      <c r="H383" s="394"/>
      <c r="I383" s="394"/>
      <c r="J383" s="395"/>
      <c r="K383" s="394"/>
      <c r="L383" s="394"/>
    </row>
    <row r="384" spans="1:12" ht="12" hidden="1">
      <c r="A384" s="115"/>
      <c r="B384" s="119"/>
      <c r="C384" s="120">
        <v>4170</v>
      </c>
      <c r="D384" s="124" t="s">
        <v>16</v>
      </c>
      <c r="E384" s="401">
        <f t="shared" si="73"/>
        <v>2880</v>
      </c>
      <c r="F384" s="362">
        <f t="shared" si="70"/>
        <v>2880</v>
      </c>
      <c r="G384" s="394">
        <v>2880</v>
      </c>
      <c r="H384" s="395"/>
      <c r="I384" s="394"/>
      <c r="J384" s="395"/>
      <c r="K384" s="394"/>
      <c r="L384" s="394"/>
    </row>
    <row r="385" spans="1:12" ht="13.5" customHeight="1" hidden="1">
      <c r="A385" s="115"/>
      <c r="B385" s="119"/>
      <c r="C385" s="120">
        <v>4210</v>
      </c>
      <c r="D385" s="124" t="s">
        <v>3</v>
      </c>
      <c r="E385" s="401">
        <f t="shared" si="73"/>
        <v>1900</v>
      </c>
      <c r="F385" s="362">
        <f t="shared" si="70"/>
        <v>1900</v>
      </c>
      <c r="G385" s="394"/>
      <c r="H385" s="395"/>
      <c r="I385" s="394"/>
      <c r="J385" s="395"/>
      <c r="K385" s="394">
        <v>1900</v>
      </c>
      <c r="L385" s="394"/>
    </row>
    <row r="386" spans="1:12" ht="15" customHeight="1" hidden="1">
      <c r="A386" s="115"/>
      <c r="B386" s="119"/>
      <c r="C386" s="120">
        <v>4260</v>
      </c>
      <c r="D386" s="124" t="s">
        <v>17</v>
      </c>
      <c r="E386" s="401">
        <f t="shared" si="73"/>
        <v>0</v>
      </c>
      <c r="F386" s="362">
        <f t="shared" si="70"/>
        <v>0</v>
      </c>
      <c r="G386" s="394"/>
      <c r="H386" s="395"/>
      <c r="I386" s="394"/>
      <c r="J386" s="395"/>
      <c r="K386" s="394"/>
      <c r="L386" s="394"/>
    </row>
    <row r="387" spans="1:12" ht="12" hidden="1">
      <c r="A387" s="115"/>
      <c r="B387" s="119"/>
      <c r="C387" s="120">
        <v>4300</v>
      </c>
      <c r="D387" s="124" t="s">
        <v>4</v>
      </c>
      <c r="E387" s="401">
        <f t="shared" si="73"/>
        <v>3000</v>
      </c>
      <c r="F387" s="362">
        <f t="shared" si="70"/>
        <v>3000</v>
      </c>
      <c r="G387" s="394"/>
      <c r="H387" s="395"/>
      <c r="I387" s="394"/>
      <c r="J387" s="395"/>
      <c r="K387" s="394">
        <v>3000</v>
      </c>
      <c r="L387" s="394"/>
    </row>
    <row r="388" spans="1:12" ht="12" hidden="1">
      <c r="A388" s="115"/>
      <c r="B388" s="119"/>
      <c r="C388" s="120">
        <v>4350</v>
      </c>
      <c r="D388" s="124"/>
      <c r="E388" s="401">
        <f t="shared" si="73"/>
        <v>360</v>
      </c>
      <c r="F388" s="362">
        <f t="shared" si="70"/>
        <v>360</v>
      </c>
      <c r="G388" s="394"/>
      <c r="H388" s="395"/>
      <c r="I388" s="394"/>
      <c r="J388" s="395"/>
      <c r="K388" s="394">
        <v>360</v>
      </c>
      <c r="L388" s="394"/>
    </row>
    <row r="389" spans="1:12" ht="12" hidden="1">
      <c r="A389" s="115"/>
      <c r="B389" s="119"/>
      <c r="C389" s="120">
        <v>4370</v>
      </c>
      <c r="D389" s="124"/>
      <c r="E389" s="401">
        <f t="shared" si="73"/>
        <v>1550</v>
      </c>
      <c r="F389" s="362">
        <f t="shared" si="70"/>
        <v>1550</v>
      </c>
      <c r="G389" s="394"/>
      <c r="H389" s="395"/>
      <c r="I389" s="394"/>
      <c r="J389" s="395"/>
      <c r="K389" s="394">
        <v>1550</v>
      </c>
      <c r="L389" s="394"/>
    </row>
    <row r="390" spans="1:12" ht="12" hidden="1">
      <c r="A390" s="115"/>
      <c r="B390" s="119"/>
      <c r="C390" s="120">
        <v>4410</v>
      </c>
      <c r="D390" s="124" t="s">
        <v>18</v>
      </c>
      <c r="E390" s="401">
        <f t="shared" si="73"/>
        <v>1640</v>
      </c>
      <c r="F390" s="362">
        <f t="shared" si="70"/>
        <v>1640</v>
      </c>
      <c r="G390" s="394"/>
      <c r="H390" s="395"/>
      <c r="I390" s="394"/>
      <c r="J390" s="395"/>
      <c r="K390" s="394">
        <v>1640</v>
      </c>
      <c r="L390" s="394"/>
    </row>
    <row r="391" spans="1:12" ht="24" hidden="1">
      <c r="A391" s="115"/>
      <c r="B391" s="119"/>
      <c r="C391" s="120">
        <v>4440</v>
      </c>
      <c r="D391" s="124" t="s">
        <v>19</v>
      </c>
      <c r="E391" s="401">
        <f>SUM(F391+L391)</f>
        <v>2000</v>
      </c>
      <c r="F391" s="362">
        <f t="shared" si="70"/>
        <v>2000</v>
      </c>
      <c r="G391" s="394"/>
      <c r="H391" s="395"/>
      <c r="I391" s="394"/>
      <c r="J391" s="395"/>
      <c r="K391" s="394">
        <v>2000</v>
      </c>
      <c r="L391" s="394"/>
    </row>
    <row r="392" spans="1:12" ht="12" hidden="1">
      <c r="A392" s="115"/>
      <c r="B392" s="119"/>
      <c r="C392" s="120">
        <v>4580</v>
      </c>
      <c r="D392" s="124"/>
      <c r="E392" s="401">
        <f>SUM(F392+L392)</f>
        <v>500</v>
      </c>
      <c r="F392" s="362">
        <f>SUM(G392:K392)</f>
        <v>500</v>
      </c>
      <c r="G392" s="394"/>
      <c r="H392" s="395"/>
      <c r="I392" s="394"/>
      <c r="J392" s="395"/>
      <c r="K392" s="394">
        <v>500</v>
      </c>
      <c r="L392" s="394"/>
    </row>
    <row r="393" spans="1:12" ht="12" hidden="1">
      <c r="A393" s="115"/>
      <c r="B393" s="119"/>
      <c r="C393" s="120">
        <v>4700</v>
      </c>
      <c r="D393" s="124"/>
      <c r="E393" s="401">
        <f>SUM(F393+L393)</f>
        <v>1300</v>
      </c>
      <c r="F393" s="362">
        <f t="shared" si="70"/>
        <v>1300</v>
      </c>
      <c r="G393" s="394"/>
      <c r="H393" s="395"/>
      <c r="I393" s="394"/>
      <c r="J393" s="395"/>
      <c r="K393" s="394">
        <v>1300</v>
      </c>
      <c r="L393" s="394"/>
    </row>
    <row r="394" spans="1:12" ht="12" hidden="1">
      <c r="A394" s="115"/>
      <c r="B394" s="119"/>
      <c r="C394" s="120">
        <v>4740</v>
      </c>
      <c r="D394" s="124"/>
      <c r="E394" s="401">
        <f>SUM(F394+L394)</f>
        <v>1200</v>
      </c>
      <c r="F394" s="362">
        <f t="shared" si="70"/>
        <v>1200</v>
      </c>
      <c r="G394" s="394"/>
      <c r="H394" s="395"/>
      <c r="I394" s="394"/>
      <c r="J394" s="395"/>
      <c r="K394" s="394">
        <v>1200</v>
      </c>
      <c r="L394" s="394"/>
    </row>
    <row r="395" spans="1:12" ht="27" customHeight="1" hidden="1">
      <c r="A395" s="115"/>
      <c r="B395" s="119"/>
      <c r="C395" s="120">
        <v>4750</v>
      </c>
      <c r="D395" s="124"/>
      <c r="E395" s="401">
        <f t="shared" si="73"/>
        <v>2550</v>
      </c>
      <c r="F395" s="362">
        <f t="shared" si="70"/>
        <v>2550</v>
      </c>
      <c r="G395" s="394"/>
      <c r="H395" s="395"/>
      <c r="I395" s="394"/>
      <c r="J395" s="395"/>
      <c r="K395" s="394">
        <v>2550</v>
      </c>
      <c r="L395" s="394"/>
    </row>
    <row r="396" spans="1:12" s="111" customFormat="1" ht="87.75" customHeight="1">
      <c r="A396" s="108"/>
      <c r="B396" s="119">
        <v>85213</v>
      </c>
      <c r="C396" s="120"/>
      <c r="D396" s="123" t="s">
        <v>245</v>
      </c>
      <c r="E396" s="361">
        <f t="shared" si="73"/>
        <v>10179</v>
      </c>
      <c r="F396" s="368">
        <f aca="true" t="shared" si="74" ref="F396:L396">SUM(F397)</f>
        <v>10179</v>
      </c>
      <c r="G396" s="368">
        <f t="shared" si="74"/>
        <v>10179</v>
      </c>
      <c r="H396" s="368">
        <f t="shared" si="74"/>
        <v>0</v>
      </c>
      <c r="I396" s="368">
        <f t="shared" si="74"/>
        <v>0</v>
      </c>
      <c r="J396" s="368">
        <f t="shared" si="74"/>
        <v>0</v>
      </c>
      <c r="K396" s="368">
        <f t="shared" si="74"/>
        <v>0</v>
      </c>
      <c r="L396" s="368">
        <f t="shared" si="74"/>
        <v>0</v>
      </c>
    </row>
    <row r="397" spans="1:12" ht="24" hidden="1">
      <c r="A397" s="115"/>
      <c r="B397" s="119"/>
      <c r="C397" s="120">
        <v>4130</v>
      </c>
      <c r="D397" s="124" t="s">
        <v>71</v>
      </c>
      <c r="E397" s="401">
        <f t="shared" si="73"/>
        <v>10179</v>
      </c>
      <c r="F397" s="362">
        <f t="shared" si="70"/>
        <v>10179</v>
      </c>
      <c r="G397" s="394">
        <v>10179</v>
      </c>
      <c r="H397" s="395">
        <v>0</v>
      </c>
      <c r="I397" s="394"/>
      <c r="J397" s="395"/>
      <c r="K397" s="394"/>
      <c r="L397" s="394"/>
    </row>
    <row r="398" spans="1:12" s="111" customFormat="1" ht="35.25" customHeight="1">
      <c r="A398" s="108"/>
      <c r="B398" s="119">
        <v>85214</v>
      </c>
      <c r="C398" s="120"/>
      <c r="D398" s="123" t="s">
        <v>120</v>
      </c>
      <c r="E398" s="396">
        <f t="shared" si="73"/>
        <v>159400</v>
      </c>
      <c r="F398" s="361">
        <f aca="true" t="shared" si="75" ref="F398:L398">SUM(F399:F401)</f>
        <v>159400</v>
      </c>
      <c r="G398" s="361">
        <f t="shared" si="75"/>
        <v>0</v>
      </c>
      <c r="H398" s="361">
        <f t="shared" si="75"/>
        <v>0</v>
      </c>
      <c r="I398" s="361">
        <f t="shared" si="75"/>
        <v>0</v>
      </c>
      <c r="J398" s="361">
        <f t="shared" si="75"/>
        <v>0</v>
      </c>
      <c r="K398" s="361">
        <f t="shared" si="75"/>
        <v>159400</v>
      </c>
      <c r="L398" s="368">
        <f t="shared" si="75"/>
        <v>0</v>
      </c>
    </row>
    <row r="399" spans="1:12" ht="26.25" customHeight="1" hidden="1">
      <c r="A399" s="115"/>
      <c r="B399" s="119"/>
      <c r="C399" s="120">
        <v>3110</v>
      </c>
      <c r="D399" s="124" t="s">
        <v>121</v>
      </c>
      <c r="E399" s="361">
        <f t="shared" si="73"/>
        <v>0</v>
      </c>
      <c r="F399" s="362">
        <f t="shared" si="70"/>
        <v>0</v>
      </c>
      <c r="G399" s="408"/>
      <c r="H399" s="408"/>
      <c r="I399" s="408"/>
      <c r="J399" s="408"/>
      <c r="K399" s="408">
        <v>0</v>
      </c>
      <c r="L399" s="394"/>
    </row>
    <row r="400" spans="1:12" ht="24" hidden="1">
      <c r="A400" s="115"/>
      <c r="B400" s="119"/>
      <c r="C400" s="120">
        <v>3110</v>
      </c>
      <c r="D400" s="114" t="s">
        <v>122</v>
      </c>
      <c r="E400" s="368">
        <f t="shared" si="73"/>
        <v>134400</v>
      </c>
      <c r="F400" s="362">
        <f t="shared" si="70"/>
        <v>134400</v>
      </c>
      <c r="G400" s="408"/>
      <c r="H400" s="408"/>
      <c r="I400" s="408"/>
      <c r="J400" s="408"/>
      <c r="K400" s="408">
        <v>134400</v>
      </c>
      <c r="L400" s="394"/>
    </row>
    <row r="401" spans="1:12" ht="24" hidden="1">
      <c r="A401" s="115"/>
      <c r="B401" s="119"/>
      <c r="C401" s="120">
        <v>3110</v>
      </c>
      <c r="D401" s="124" t="s">
        <v>123</v>
      </c>
      <c r="E401" s="361">
        <f t="shared" si="73"/>
        <v>25000</v>
      </c>
      <c r="F401" s="362">
        <f t="shared" si="70"/>
        <v>25000</v>
      </c>
      <c r="G401" s="408"/>
      <c r="H401" s="408"/>
      <c r="I401" s="408"/>
      <c r="J401" s="408"/>
      <c r="K401" s="408">
        <v>25000</v>
      </c>
      <c r="L401" s="394"/>
    </row>
    <row r="402" spans="1:12" s="111" customFormat="1" ht="12">
      <c r="A402" s="108"/>
      <c r="B402" s="119">
        <v>85215</v>
      </c>
      <c r="C402" s="120"/>
      <c r="D402" s="123" t="s">
        <v>58</v>
      </c>
      <c r="E402" s="361">
        <f t="shared" si="73"/>
        <v>1000</v>
      </c>
      <c r="F402" s="361">
        <f aca="true" t="shared" si="76" ref="F402:L402">SUM(F403:F403)</f>
        <v>1000</v>
      </c>
      <c r="G402" s="361">
        <f t="shared" si="76"/>
        <v>0</v>
      </c>
      <c r="H402" s="361">
        <f t="shared" si="76"/>
        <v>0</v>
      </c>
      <c r="I402" s="361">
        <f t="shared" si="76"/>
        <v>0</v>
      </c>
      <c r="J402" s="361">
        <f t="shared" si="76"/>
        <v>0</v>
      </c>
      <c r="K402" s="361">
        <f t="shared" si="76"/>
        <v>1000</v>
      </c>
      <c r="L402" s="368">
        <f t="shared" si="76"/>
        <v>0</v>
      </c>
    </row>
    <row r="403" spans="1:12" ht="12" hidden="1">
      <c r="A403" s="115"/>
      <c r="B403" s="119"/>
      <c r="C403" s="120">
        <v>3110</v>
      </c>
      <c r="D403" s="124" t="s">
        <v>57</v>
      </c>
      <c r="E403" s="401">
        <f t="shared" si="73"/>
        <v>1000</v>
      </c>
      <c r="F403" s="362">
        <f t="shared" si="70"/>
        <v>1000</v>
      </c>
      <c r="G403" s="408"/>
      <c r="H403" s="408"/>
      <c r="I403" s="408"/>
      <c r="J403" s="408"/>
      <c r="K403" s="408">
        <v>1000</v>
      </c>
      <c r="L403" s="394"/>
    </row>
    <row r="404" spans="1:12" s="111" customFormat="1" ht="12">
      <c r="A404" s="108"/>
      <c r="B404" s="119">
        <v>85216</v>
      </c>
      <c r="C404" s="120"/>
      <c r="D404" s="123" t="s">
        <v>321</v>
      </c>
      <c r="E404" s="361">
        <f>SUM(F404+L404)</f>
        <v>94952</v>
      </c>
      <c r="F404" s="361">
        <f>SUM(F405:F406)</f>
        <v>94952</v>
      </c>
      <c r="G404" s="361">
        <f aca="true" t="shared" si="77" ref="G404:L404">SUM(G405:G406)</f>
        <v>0</v>
      </c>
      <c r="H404" s="361">
        <f t="shared" si="77"/>
        <v>0</v>
      </c>
      <c r="I404" s="361">
        <f t="shared" si="77"/>
        <v>0</v>
      </c>
      <c r="J404" s="361">
        <f t="shared" si="77"/>
        <v>0</v>
      </c>
      <c r="K404" s="361">
        <f t="shared" si="77"/>
        <v>94952</v>
      </c>
      <c r="L404" s="368">
        <f t="shared" si="77"/>
        <v>0</v>
      </c>
    </row>
    <row r="405" spans="1:12" ht="24" hidden="1">
      <c r="A405" s="115"/>
      <c r="B405" s="119"/>
      <c r="C405" s="120">
        <v>3110</v>
      </c>
      <c r="D405" s="124" t="s">
        <v>322</v>
      </c>
      <c r="E405" s="401">
        <f>SUM(F405+L405)</f>
        <v>74952</v>
      </c>
      <c r="F405" s="362">
        <f>SUM(G405:K405)</f>
        <v>74952</v>
      </c>
      <c r="G405" s="408"/>
      <c r="H405" s="408"/>
      <c r="I405" s="408"/>
      <c r="J405" s="408"/>
      <c r="K405" s="408">
        <v>74952</v>
      </c>
      <c r="L405" s="394"/>
    </row>
    <row r="406" spans="1:12" ht="24" hidden="1">
      <c r="A406" s="115"/>
      <c r="B406" s="119"/>
      <c r="C406" s="120">
        <v>3110</v>
      </c>
      <c r="D406" s="124" t="s">
        <v>323</v>
      </c>
      <c r="E406" s="401">
        <f>SUM(F406+L406)</f>
        <v>20000</v>
      </c>
      <c r="F406" s="362">
        <f>SUM(G406:K406)</f>
        <v>20000</v>
      </c>
      <c r="G406" s="408"/>
      <c r="H406" s="408"/>
      <c r="I406" s="408"/>
      <c r="J406" s="408"/>
      <c r="K406" s="408">
        <v>20000</v>
      </c>
      <c r="L406" s="394"/>
    </row>
    <row r="407" spans="1:12" s="111" customFormat="1" ht="12">
      <c r="A407" s="108"/>
      <c r="B407" s="119">
        <v>85219</v>
      </c>
      <c r="C407" s="120"/>
      <c r="D407" s="123" t="s">
        <v>509</v>
      </c>
      <c r="E407" s="361">
        <f t="shared" si="73"/>
        <v>174196</v>
      </c>
      <c r="F407" s="361">
        <f>SUM(F408:F425)</f>
        <v>174196</v>
      </c>
      <c r="G407" s="361">
        <f aca="true" t="shared" si="78" ref="G407:L407">SUM(G408:G425)</f>
        <v>157096</v>
      </c>
      <c r="H407" s="361">
        <f t="shared" si="78"/>
        <v>0</v>
      </c>
      <c r="I407" s="361">
        <f t="shared" si="78"/>
        <v>0</v>
      </c>
      <c r="J407" s="361">
        <f t="shared" si="78"/>
        <v>0</v>
      </c>
      <c r="K407" s="361">
        <f t="shared" si="78"/>
        <v>17100</v>
      </c>
      <c r="L407" s="368">
        <f t="shared" si="78"/>
        <v>0</v>
      </c>
    </row>
    <row r="408" spans="1:12" ht="26.25" customHeight="1" hidden="1">
      <c r="A408" s="115"/>
      <c r="B408" s="119"/>
      <c r="C408" s="120">
        <v>3020</v>
      </c>
      <c r="D408" s="124" t="s">
        <v>112</v>
      </c>
      <c r="E408" s="361">
        <f t="shared" si="73"/>
        <v>500</v>
      </c>
      <c r="F408" s="362">
        <f t="shared" si="70"/>
        <v>500</v>
      </c>
      <c r="G408" s="408"/>
      <c r="H408" s="408"/>
      <c r="I408" s="408"/>
      <c r="J408" s="408"/>
      <c r="K408" s="408">
        <v>500</v>
      </c>
      <c r="L408" s="394"/>
    </row>
    <row r="409" spans="1:12" ht="24" hidden="1">
      <c r="A409" s="115"/>
      <c r="B409" s="119"/>
      <c r="C409" s="120">
        <v>4010</v>
      </c>
      <c r="D409" s="124" t="s">
        <v>12</v>
      </c>
      <c r="E409" s="361">
        <f t="shared" si="73"/>
        <v>122000</v>
      </c>
      <c r="F409" s="362">
        <f t="shared" si="70"/>
        <v>122000</v>
      </c>
      <c r="G409" s="408">
        <v>122000</v>
      </c>
      <c r="H409" s="408"/>
      <c r="I409" s="408"/>
      <c r="J409" s="408"/>
      <c r="K409" s="408"/>
      <c r="L409" s="394"/>
    </row>
    <row r="410" spans="1:12" ht="24" hidden="1">
      <c r="A410" s="115"/>
      <c r="B410" s="119"/>
      <c r="C410" s="120">
        <v>4040</v>
      </c>
      <c r="D410" s="124" t="s">
        <v>13</v>
      </c>
      <c r="E410" s="361">
        <f t="shared" si="73"/>
        <v>9888</v>
      </c>
      <c r="F410" s="362">
        <f t="shared" si="70"/>
        <v>9888</v>
      </c>
      <c r="G410" s="408">
        <v>9888</v>
      </c>
      <c r="H410" s="408"/>
      <c r="I410" s="408"/>
      <c r="J410" s="408"/>
      <c r="K410" s="408"/>
      <c r="L410" s="394"/>
    </row>
    <row r="411" spans="1:12" ht="24" hidden="1">
      <c r="A411" s="115"/>
      <c r="B411" s="119"/>
      <c r="C411" s="120">
        <v>4110</v>
      </c>
      <c r="D411" s="124" t="s">
        <v>14</v>
      </c>
      <c r="E411" s="361">
        <f t="shared" si="73"/>
        <v>21810</v>
      </c>
      <c r="F411" s="362">
        <f t="shared" si="70"/>
        <v>21810</v>
      </c>
      <c r="G411" s="408">
        <v>21810</v>
      </c>
      <c r="H411" s="408"/>
      <c r="I411" s="408"/>
      <c r="J411" s="408"/>
      <c r="K411" s="408"/>
      <c r="L411" s="394"/>
    </row>
    <row r="412" spans="1:12" ht="12" hidden="1">
      <c r="A412" s="115"/>
      <c r="B412" s="119"/>
      <c r="C412" s="120">
        <v>4120</v>
      </c>
      <c r="D412" s="124" t="s">
        <v>15</v>
      </c>
      <c r="E412" s="361">
        <f t="shared" si="73"/>
        <v>3398</v>
      </c>
      <c r="F412" s="362">
        <f t="shared" si="70"/>
        <v>3398</v>
      </c>
      <c r="G412" s="408">
        <v>3398</v>
      </c>
      <c r="H412" s="408">
        <v>0</v>
      </c>
      <c r="I412" s="408"/>
      <c r="J412" s="408"/>
      <c r="K412" s="408"/>
      <c r="L412" s="394"/>
    </row>
    <row r="413" spans="1:12" ht="24" hidden="1">
      <c r="A413" s="115"/>
      <c r="B413" s="119"/>
      <c r="C413" s="120">
        <v>4210</v>
      </c>
      <c r="D413" s="124" t="s">
        <v>3</v>
      </c>
      <c r="E413" s="361">
        <f t="shared" si="73"/>
        <v>3000</v>
      </c>
      <c r="F413" s="362">
        <f t="shared" si="70"/>
        <v>3000</v>
      </c>
      <c r="G413" s="408"/>
      <c r="H413" s="408"/>
      <c r="I413" s="408"/>
      <c r="J413" s="408"/>
      <c r="K413" s="408">
        <v>3000</v>
      </c>
      <c r="L413" s="394"/>
    </row>
    <row r="414" spans="1:12" ht="12" hidden="1">
      <c r="A414" s="115"/>
      <c r="B414" s="119"/>
      <c r="C414" s="120">
        <v>4260</v>
      </c>
      <c r="D414" s="124" t="s">
        <v>17</v>
      </c>
      <c r="E414" s="361">
        <f t="shared" si="73"/>
        <v>0</v>
      </c>
      <c r="F414" s="362">
        <f t="shared" si="70"/>
        <v>0</v>
      </c>
      <c r="G414" s="408"/>
      <c r="H414" s="408"/>
      <c r="I414" s="408"/>
      <c r="J414" s="408"/>
      <c r="K414" s="408"/>
      <c r="L414" s="394"/>
    </row>
    <row r="415" spans="1:12" ht="12" hidden="1">
      <c r="A415" s="115"/>
      <c r="B415" s="119"/>
      <c r="C415" s="120">
        <v>4270</v>
      </c>
      <c r="D415" s="124" t="s">
        <v>7</v>
      </c>
      <c r="E415" s="361">
        <f t="shared" si="73"/>
        <v>0</v>
      </c>
      <c r="F415" s="362">
        <f t="shared" si="70"/>
        <v>0</v>
      </c>
      <c r="G415" s="408"/>
      <c r="H415" s="408"/>
      <c r="I415" s="408"/>
      <c r="J415" s="408"/>
      <c r="K415" s="408"/>
      <c r="L415" s="394"/>
    </row>
    <row r="416" spans="1:12" ht="12" hidden="1">
      <c r="A416" s="115"/>
      <c r="B416" s="119"/>
      <c r="C416" s="120">
        <v>4300</v>
      </c>
      <c r="D416" s="124" t="s">
        <v>4</v>
      </c>
      <c r="E416" s="361">
        <f t="shared" si="73"/>
        <v>5500</v>
      </c>
      <c r="F416" s="362">
        <f t="shared" si="70"/>
        <v>5500</v>
      </c>
      <c r="G416" s="408"/>
      <c r="H416" s="408"/>
      <c r="I416" s="408"/>
      <c r="J416" s="408"/>
      <c r="K416" s="408">
        <v>5500</v>
      </c>
      <c r="L416" s="394"/>
    </row>
    <row r="417" spans="1:12" ht="24" hidden="1">
      <c r="A417" s="115"/>
      <c r="B417" s="119"/>
      <c r="C417" s="120">
        <v>4350</v>
      </c>
      <c r="D417" s="124" t="s">
        <v>111</v>
      </c>
      <c r="E417" s="361">
        <f t="shared" si="73"/>
        <v>400</v>
      </c>
      <c r="F417" s="362">
        <f t="shared" si="70"/>
        <v>400</v>
      </c>
      <c r="G417" s="408"/>
      <c r="H417" s="408"/>
      <c r="I417" s="408"/>
      <c r="J417" s="408"/>
      <c r="K417" s="408">
        <v>400</v>
      </c>
      <c r="L417" s="394"/>
    </row>
    <row r="418" spans="1:12" ht="36" hidden="1">
      <c r="A418" s="115"/>
      <c r="B418" s="119"/>
      <c r="C418" s="120">
        <v>4360</v>
      </c>
      <c r="D418" s="124" t="s">
        <v>100</v>
      </c>
      <c r="E418" s="361">
        <f t="shared" si="73"/>
        <v>0</v>
      </c>
      <c r="F418" s="362">
        <f t="shared" si="70"/>
        <v>0</v>
      </c>
      <c r="G418" s="408"/>
      <c r="H418" s="408"/>
      <c r="I418" s="408"/>
      <c r="J418" s="408"/>
      <c r="K418" s="408"/>
      <c r="L418" s="394"/>
    </row>
    <row r="419" spans="1:12" ht="36" hidden="1">
      <c r="A419" s="115"/>
      <c r="B419" s="119"/>
      <c r="C419" s="120">
        <v>4370</v>
      </c>
      <c r="D419" s="124" t="s">
        <v>104</v>
      </c>
      <c r="E419" s="361">
        <f t="shared" si="73"/>
        <v>1800</v>
      </c>
      <c r="F419" s="362">
        <f t="shared" si="70"/>
        <v>1800</v>
      </c>
      <c r="G419" s="408"/>
      <c r="H419" s="408"/>
      <c r="I419" s="408"/>
      <c r="J419" s="408"/>
      <c r="K419" s="408">
        <v>1800</v>
      </c>
      <c r="L419" s="394"/>
    </row>
    <row r="420" spans="1:12" ht="12" hidden="1">
      <c r="A420" s="115"/>
      <c r="B420" s="119"/>
      <c r="C420" s="120">
        <v>4410</v>
      </c>
      <c r="D420" s="124" t="s">
        <v>18</v>
      </c>
      <c r="E420" s="361">
        <f aca="true" t="shared" si="79" ref="E420:E454">SUM(F420+L420)</f>
        <v>500</v>
      </c>
      <c r="F420" s="362">
        <f t="shared" si="70"/>
        <v>500</v>
      </c>
      <c r="G420" s="408"/>
      <c r="H420" s="408"/>
      <c r="I420" s="408"/>
      <c r="J420" s="408"/>
      <c r="K420" s="408">
        <v>500</v>
      </c>
      <c r="L420" s="394"/>
    </row>
    <row r="421" spans="1:12" ht="12" hidden="1">
      <c r="A421" s="115"/>
      <c r="B421" s="119"/>
      <c r="C421" s="120">
        <v>4430</v>
      </c>
      <c r="D421" s="124" t="s">
        <v>6</v>
      </c>
      <c r="E421" s="361">
        <f t="shared" si="79"/>
        <v>0</v>
      </c>
      <c r="F421" s="362">
        <f t="shared" si="70"/>
        <v>0</v>
      </c>
      <c r="G421" s="408"/>
      <c r="H421" s="408"/>
      <c r="I421" s="408"/>
      <c r="J421" s="408"/>
      <c r="K421" s="408"/>
      <c r="L421" s="394"/>
    </row>
    <row r="422" spans="1:12" ht="24.75" customHeight="1" hidden="1">
      <c r="A422" s="115"/>
      <c r="B422" s="119"/>
      <c r="C422" s="113">
        <v>4440</v>
      </c>
      <c r="D422" s="124" t="s">
        <v>19</v>
      </c>
      <c r="E422" s="361">
        <f t="shared" si="79"/>
        <v>3500</v>
      </c>
      <c r="F422" s="362">
        <f t="shared" si="70"/>
        <v>3500</v>
      </c>
      <c r="G422" s="408"/>
      <c r="H422" s="408"/>
      <c r="I422" s="408"/>
      <c r="J422" s="408"/>
      <c r="K422" s="408">
        <v>3500</v>
      </c>
      <c r="L422" s="394"/>
    </row>
    <row r="423" spans="1:12" ht="36" hidden="1">
      <c r="A423" s="115"/>
      <c r="B423" s="119"/>
      <c r="C423" s="113">
        <v>4700</v>
      </c>
      <c r="D423" s="124" t="s">
        <v>92</v>
      </c>
      <c r="E423" s="361">
        <f t="shared" si="79"/>
        <v>1000</v>
      </c>
      <c r="F423" s="362">
        <f t="shared" si="70"/>
        <v>1000</v>
      </c>
      <c r="G423" s="408"/>
      <c r="H423" s="408"/>
      <c r="I423" s="408"/>
      <c r="J423" s="408"/>
      <c r="K423" s="408">
        <v>1000</v>
      </c>
      <c r="L423" s="394"/>
    </row>
    <row r="424" spans="1:12" ht="48" hidden="1">
      <c r="A424" s="115"/>
      <c r="B424" s="119"/>
      <c r="C424" s="113">
        <v>4740</v>
      </c>
      <c r="D424" s="124" t="s">
        <v>93</v>
      </c>
      <c r="E424" s="361">
        <f t="shared" si="79"/>
        <v>400</v>
      </c>
      <c r="F424" s="362">
        <f t="shared" si="70"/>
        <v>400</v>
      </c>
      <c r="G424" s="408"/>
      <c r="H424" s="408"/>
      <c r="I424" s="408"/>
      <c r="J424" s="408"/>
      <c r="K424" s="408">
        <v>400</v>
      </c>
      <c r="L424" s="394"/>
    </row>
    <row r="425" spans="1:12" ht="36" hidden="1">
      <c r="A425" s="115"/>
      <c r="B425" s="119"/>
      <c r="C425" s="113">
        <v>4750</v>
      </c>
      <c r="D425" s="124" t="s">
        <v>95</v>
      </c>
      <c r="E425" s="361">
        <f t="shared" si="79"/>
        <v>500</v>
      </c>
      <c r="F425" s="362">
        <f t="shared" si="70"/>
        <v>500</v>
      </c>
      <c r="G425" s="408"/>
      <c r="H425" s="408"/>
      <c r="I425" s="408"/>
      <c r="J425" s="408"/>
      <c r="K425" s="408">
        <v>500</v>
      </c>
      <c r="L425" s="394"/>
    </row>
    <row r="426" spans="1:13" s="111" customFormat="1" ht="26.25" customHeight="1">
      <c r="A426" s="108"/>
      <c r="B426" s="112">
        <v>85228</v>
      </c>
      <c r="C426" s="120"/>
      <c r="D426" s="107" t="s">
        <v>499</v>
      </c>
      <c r="E426" s="361">
        <f t="shared" si="79"/>
        <v>97504</v>
      </c>
      <c r="F426" s="361">
        <f>SUM(F427:F442)</f>
        <v>97504</v>
      </c>
      <c r="G426" s="361">
        <f aca="true" t="shared" si="80" ref="G426:L426">SUM(G427:G442)</f>
        <v>89124</v>
      </c>
      <c r="H426" s="361">
        <f t="shared" si="80"/>
        <v>0</v>
      </c>
      <c r="I426" s="361">
        <f t="shared" si="80"/>
        <v>0</v>
      </c>
      <c r="J426" s="361">
        <f t="shared" si="80"/>
        <v>0</v>
      </c>
      <c r="K426" s="361">
        <f t="shared" si="80"/>
        <v>8380</v>
      </c>
      <c r="L426" s="361">
        <f t="shared" si="80"/>
        <v>0</v>
      </c>
      <c r="M426" s="543"/>
    </row>
    <row r="427" spans="1:12" ht="25.5" customHeight="1" hidden="1">
      <c r="A427" s="115"/>
      <c r="B427" s="119"/>
      <c r="C427" s="113">
        <v>3020</v>
      </c>
      <c r="D427" s="124" t="s">
        <v>112</v>
      </c>
      <c r="E427" s="384">
        <f t="shared" si="79"/>
        <v>500</v>
      </c>
      <c r="F427" s="362">
        <f t="shared" si="70"/>
        <v>500</v>
      </c>
      <c r="G427" s="408"/>
      <c r="H427" s="408"/>
      <c r="I427" s="408"/>
      <c r="J427" s="408"/>
      <c r="K427" s="408">
        <v>500</v>
      </c>
      <c r="L427" s="394"/>
    </row>
    <row r="428" spans="1:12" ht="24" hidden="1">
      <c r="A428" s="115"/>
      <c r="B428" s="119"/>
      <c r="C428" s="120">
        <v>4010</v>
      </c>
      <c r="D428" s="124" t="s">
        <v>12</v>
      </c>
      <c r="E428" s="368">
        <f t="shared" si="79"/>
        <v>60000</v>
      </c>
      <c r="F428" s="362">
        <f t="shared" si="70"/>
        <v>60000</v>
      </c>
      <c r="G428" s="408">
        <v>60000</v>
      </c>
      <c r="H428" s="408"/>
      <c r="I428" s="408"/>
      <c r="J428" s="408"/>
      <c r="K428" s="408"/>
      <c r="L428" s="394"/>
    </row>
    <row r="429" spans="1:12" ht="24" hidden="1">
      <c r="A429" s="115"/>
      <c r="B429" s="119"/>
      <c r="C429" s="120">
        <v>4040</v>
      </c>
      <c r="D429" s="124" t="s">
        <v>13</v>
      </c>
      <c r="E429" s="368">
        <f t="shared" si="79"/>
        <v>4324</v>
      </c>
      <c r="F429" s="362">
        <f t="shared" si="70"/>
        <v>4324</v>
      </c>
      <c r="G429" s="408">
        <v>4324</v>
      </c>
      <c r="H429" s="408"/>
      <c r="I429" s="408"/>
      <c r="J429" s="408"/>
      <c r="K429" s="408"/>
      <c r="L429" s="394"/>
    </row>
    <row r="430" spans="1:12" ht="24" hidden="1">
      <c r="A430" s="115"/>
      <c r="B430" s="119"/>
      <c r="C430" s="120">
        <v>4110</v>
      </c>
      <c r="D430" s="124" t="s">
        <v>14</v>
      </c>
      <c r="E430" s="368">
        <f t="shared" si="79"/>
        <v>11000</v>
      </c>
      <c r="F430" s="362">
        <f t="shared" si="70"/>
        <v>11000</v>
      </c>
      <c r="G430" s="408">
        <v>11000</v>
      </c>
      <c r="H430" s="408"/>
      <c r="I430" s="408"/>
      <c r="J430" s="408"/>
      <c r="K430" s="408"/>
      <c r="L430" s="394"/>
    </row>
    <row r="431" spans="1:12" ht="12" hidden="1">
      <c r="A431" s="115"/>
      <c r="B431" s="119"/>
      <c r="C431" s="120">
        <v>4120</v>
      </c>
      <c r="D431" s="124" t="s">
        <v>15</v>
      </c>
      <c r="E431" s="368">
        <f t="shared" si="79"/>
        <v>1800</v>
      </c>
      <c r="F431" s="362">
        <f t="shared" si="70"/>
        <v>1800</v>
      </c>
      <c r="G431" s="408">
        <v>1800</v>
      </c>
      <c r="H431" s="408"/>
      <c r="I431" s="408"/>
      <c r="J431" s="408"/>
      <c r="K431" s="408"/>
      <c r="L431" s="394"/>
    </row>
    <row r="432" spans="1:12" ht="12" hidden="1">
      <c r="A432" s="115"/>
      <c r="B432" s="119"/>
      <c r="C432" s="120">
        <v>4170</v>
      </c>
      <c r="D432" s="124" t="s">
        <v>16</v>
      </c>
      <c r="E432" s="368">
        <f t="shared" si="79"/>
        <v>12000</v>
      </c>
      <c r="F432" s="362">
        <f t="shared" si="70"/>
        <v>12000</v>
      </c>
      <c r="G432" s="408">
        <v>12000</v>
      </c>
      <c r="H432" s="408"/>
      <c r="I432" s="408"/>
      <c r="J432" s="408"/>
      <c r="K432" s="408"/>
      <c r="L432" s="394"/>
    </row>
    <row r="433" spans="1:12" ht="13.5" customHeight="1" hidden="1">
      <c r="A433" s="115"/>
      <c r="B433" s="119"/>
      <c r="C433" s="120">
        <v>4210</v>
      </c>
      <c r="D433" s="124" t="s">
        <v>3</v>
      </c>
      <c r="E433" s="368">
        <f t="shared" si="79"/>
        <v>500</v>
      </c>
      <c r="F433" s="362">
        <f t="shared" si="70"/>
        <v>500</v>
      </c>
      <c r="G433" s="408"/>
      <c r="H433" s="408"/>
      <c r="I433" s="408"/>
      <c r="J433" s="408"/>
      <c r="K433" s="408">
        <v>500</v>
      </c>
      <c r="L433" s="394"/>
    </row>
    <row r="434" spans="1:12" ht="12" hidden="1">
      <c r="A434" s="115"/>
      <c r="B434" s="119"/>
      <c r="C434" s="120">
        <v>4280</v>
      </c>
      <c r="D434" s="124"/>
      <c r="E434" s="368">
        <f>SUM(F434+L434)</f>
        <v>250</v>
      </c>
      <c r="F434" s="362">
        <f>SUM(G434:K434)</f>
        <v>250</v>
      </c>
      <c r="G434" s="408"/>
      <c r="H434" s="408"/>
      <c r="I434" s="408"/>
      <c r="J434" s="408"/>
      <c r="K434" s="408">
        <v>250</v>
      </c>
      <c r="L434" s="394"/>
    </row>
    <row r="435" spans="1:12" ht="12.75" customHeight="1" hidden="1">
      <c r="A435" s="115"/>
      <c r="B435" s="119"/>
      <c r="C435" s="120">
        <v>4300</v>
      </c>
      <c r="D435" s="124" t="s">
        <v>4</v>
      </c>
      <c r="E435" s="368">
        <f t="shared" si="79"/>
        <v>1000</v>
      </c>
      <c r="F435" s="362">
        <f t="shared" si="70"/>
        <v>1000</v>
      </c>
      <c r="G435" s="408"/>
      <c r="H435" s="408"/>
      <c r="I435" s="408"/>
      <c r="J435" s="408"/>
      <c r="K435" s="408">
        <v>1000</v>
      </c>
      <c r="L435" s="394"/>
    </row>
    <row r="436" spans="1:12" ht="37.5" customHeight="1" hidden="1">
      <c r="A436" s="115"/>
      <c r="B436" s="119"/>
      <c r="C436" s="120">
        <v>4360</v>
      </c>
      <c r="D436" s="124" t="s">
        <v>100</v>
      </c>
      <c r="E436" s="368">
        <f t="shared" si="79"/>
        <v>0</v>
      </c>
      <c r="F436" s="362">
        <f t="shared" si="70"/>
        <v>0</v>
      </c>
      <c r="G436" s="408"/>
      <c r="H436" s="408"/>
      <c r="I436" s="408"/>
      <c r="J436" s="408"/>
      <c r="K436" s="408"/>
      <c r="L436" s="394"/>
    </row>
    <row r="437" spans="1:12" ht="36" customHeight="1" hidden="1">
      <c r="A437" s="115"/>
      <c r="B437" s="119"/>
      <c r="C437" s="120">
        <v>4370</v>
      </c>
      <c r="D437" s="124" t="s">
        <v>104</v>
      </c>
      <c r="E437" s="368">
        <f t="shared" si="79"/>
        <v>500</v>
      </c>
      <c r="F437" s="362">
        <f t="shared" si="70"/>
        <v>500</v>
      </c>
      <c r="G437" s="408"/>
      <c r="H437" s="408"/>
      <c r="I437" s="408"/>
      <c r="J437" s="408"/>
      <c r="K437" s="408">
        <v>500</v>
      </c>
      <c r="L437" s="394"/>
    </row>
    <row r="438" spans="1:12" ht="16.5" customHeight="1" hidden="1">
      <c r="A438" s="140"/>
      <c r="B438" s="119"/>
      <c r="C438" s="113">
        <v>4410</v>
      </c>
      <c r="D438" s="139" t="s">
        <v>18</v>
      </c>
      <c r="E438" s="368">
        <f t="shared" si="79"/>
        <v>2000</v>
      </c>
      <c r="F438" s="362">
        <f t="shared" si="70"/>
        <v>2000</v>
      </c>
      <c r="G438" s="408"/>
      <c r="H438" s="408"/>
      <c r="I438" s="408"/>
      <c r="J438" s="408"/>
      <c r="K438" s="408">
        <v>2000</v>
      </c>
      <c r="L438" s="394"/>
    </row>
    <row r="439" spans="1:12" ht="24.75" customHeight="1" hidden="1">
      <c r="A439" s="140"/>
      <c r="B439" s="141"/>
      <c r="C439" s="113">
        <v>4440</v>
      </c>
      <c r="D439" s="139" t="s">
        <v>19</v>
      </c>
      <c r="E439" s="368">
        <f t="shared" si="79"/>
        <v>3000</v>
      </c>
      <c r="F439" s="362">
        <f t="shared" si="70"/>
        <v>3000</v>
      </c>
      <c r="G439" s="408"/>
      <c r="H439" s="408"/>
      <c r="I439" s="408"/>
      <c r="J439" s="408"/>
      <c r="K439" s="408">
        <v>3000</v>
      </c>
      <c r="L439" s="394"/>
    </row>
    <row r="440" spans="1:12" ht="36" hidden="1">
      <c r="A440" s="115"/>
      <c r="B440" s="119"/>
      <c r="C440" s="113">
        <v>4700</v>
      </c>
      <c r="D440" s="139" t="s">
        <v>92</v>
      </c>
      <c r="E440" s="368">
        <f t="shared" si="79"/>
        <v>500</v>
      </c>
      <c r="F440" s="362">
        <f t="shared" si="70"/>
        <v>500</v>
      </c>
      <c r="G440" s="408"/>
      <c r="H440" s="408"/>
      <c r="I440" s="408"/>
      <c r="J440" s="408"/>
      <c r="K440" s="408">
        <v>500</v>
      </c>
      <c r="L440" s="394"/>
    </row>
    <row r="441" spans="1:12" ht="40.5" customHeight="1" hidden="1">
      <c r="A441" s="115"/>
      <c r="B441" s="119"/>
      <c r="C441" s="113">
        <v>4740</v>
      </c>
      <c r="D441" s="139" t="s">
        <v>93</v>
      </c>
      <c r="E441" s="368">
        <f t="shared" si="79"/>
        <v>130</v>
      </c>
      <c r="F441" s="362">
        <f t="shared" si="70"/>
        <v>130</v>
      </c>
      <c r="G441" s="408"/>
      <c r="H441" s="408"/>
      <c r="I441" s="408"/>
      <c r="J441" s="408"/>
      <c r="K441" s="408">
        <v>130</v>
      </c>
      <c r="L441" s="394"/>
    </row>
    <row r="442" spans="1:12" ht="36" hidden="1">
      <c r="A442" s="115"/>
      <c r="B442" s="119"/>
      <c r="C442" s="113">
        <v>4750</v>
      </c>
      <c r="D442" s="139" t="s">
        <v>95</v>
      </c>
      <c r="E442" s="368">
        <f t="shared" si="79"/>
        <v>0</v>
      </c>
      <c r="F442" s="362">
        <f t="shared" si="70"/>
        <v>0</v>
      </c>
      <c r="G442" s="408"/>
      <c r="H442" s="408"/>
      <c r="I442" s="408"/>
      <c r="J442" s="408"/>
      <c r="K442" s="408"/>
      <c r="L442" s="394"/>
    </row>
    <row r="443" spans="1:12" s="111" customFormat="1" ht="12">
      <c r="A443" s="287"/>
      <c r="B443" s="126">
        <v>85295</v>
      </c>
      <c r="C443" s="299"/>
      <c r="D443" s="293" t="s">
        <v>485</v>
      </c>
      <c r="E443" s="409">
        <f t="shared" si="79"/>
        <v>67000</v>
      </c>
      <c r="F443" s="386">
        <f>SUM(F444:F448)</f>
        <v>67000</v>
      </c>
      <c r="G443" s="386">
        <f aca="true" t="shared" si="81" ref="G443:L443">SUM(G444:G448)</f>
        <v>0</v>
      </c>
      <c r="H443" s="386">
        <f t="shared" si="81"/>
        <v>0</v>
      </c>
      <c r="I443" s="386">
        <f t="shared" si="81"/>
        <v>0</v>
      </c>
      <c r="J443" s="386">
        <f t="shared" si="81"/>
        <v>0</v>
      </c>
      <c r="K443" s="386">
        <f t="shared" si="81"/>
        <v>67000</v>
      </c>
      <c r="L443" s="400">
        <f t="shared" si="81"/>
        <v>0</v>
      </c>
    </row>
    <row r="444" spans="1:12" s="111" customFormat="1" ht="48.75" customHeight="1" hidden="1">
      <c r="A444" s="108"/>
      <c r="B444" s="119"/>
      <c r="C444" s="113">
        <v>2820</v>
      </c>
      <c r="D444" s="124" t="s">
        <v>113</v>
      </c>
      <c r="E444" s="384">
        <f t="shared" si="79"/>
        <v>0</v>
      </c>
      <c r="F444" s="362">
        <f t="shared" si="70"/>
        <v>0</v>
      </c>
      <c r="G444" s="405"/>
      <c r="H444" s="405"/>
      <c r="I444" s="405">
        <v>0</v>
      </c>
      <c r="J444" s="405"/>
      <c r="K444" s="405"/>
      <c r="L444" s="406"/>
    </row>
    <row r="445" spans="1:12" s="111" customFormat="1" ht="24" hidden="1">
      <c r="A445" s="108"/>
      <c r="B445" s="119"/>
      <c r="C445" s="113">
        <v>3110</v>
      </c>
      <c r="D445" s="124" t="s">
        <v>59</v>
      </c>
      <c r="E445" s="384">
        <f t="shared" si="79"/>
        <v>0</v>
      </c>
      <c r="F445" s="362">
        <f t="shared" si="70"/>
        <v>0</v>
      </c>
      <c r="G445" s="405"/>
      <c r="H445" s="405"/>
      <c r="I445" s="405"/>
      <c r="J445" s="405"/>
      <c r="K445" s="405"/>
      <c r="L445" s="406"/>
    </row>
    <row r="446" spans="1:12" ht="24" hidden="1">
      <c r="A446" s="115"/>
      <c r="B446" s="119"/>
      <c r="C446" s="113">
        <v>3110</v>
      </c>
      <c r="D446" s="124" t="s">
        <v>320</v>
      </c>
      <c r="E446" s="384">
        <f t="shared" si="79"/>
        <v>0</v>
      </c>
      <c r="F446" s="362">
        <f>SUM(G446:K446)</f>
        <v>0</v>
      </c>
      <c r="G446" s="408"/>
      <c r="H446" s="408"/>
      <c r="I446" s="408">
        <v>0</v>
      </c>
      <c r="J446" s="408"/>
      <c r="K446" s="408"/>
      <c r="L446" s="394"/>
    </row>
    <row r="447" spans="1:12" s="111" customFormat="1" ht="24" hidden="1">
      <c r="A447" s="108"/>
      <c r="B447" s="119"/>
      <c r="C447" s="113">
        <v>4300</v>
      </c>
      <c r="D447" s="124" t="s">
        <v>324</v>
      </c>
      <c r="E447" s="384">
        <f>SUM(F447+L447)</f>
        <v>50000</v>
      </c>
      <c r="F447" s="362">
        <f>SUM(G447:K447)</f>
        <v>50000</v>
      </c>
      <c r="G447" s="405"/>
      <c r="H447" s="405"/>
      <c r="I447" s="405"/>
      <c r="J447" s="405"/>
      <c r="K447" s="420">
        <v>50000</v>
      </c>
      <c r="L447" s="406"/>
    </row>
    <row r="448" spans="1:12" ht="24" hidden="1">
      <c r="A448" s="115"/>
      <c r="B448" s="119"/>
      <c r="C448" s="113">
        <v>4300</v>
      </c>
      <c r="D448" s="124" t="s">
        <v>325</v>
      </c>
      <c r="E448" s="384">
        <f>SUM(F448+L448)</f>
        <v>17000</v>
      </c>
      <c r="F448" s="362">
        <f>SUM(G448:K448)</f>
        <v>17000</v>
      </c>
      <c r="G448" s="408"/>
      <c r="H448" s="408"/>
      <c r="I448" s="408">
        <v>0</v>
      </c>
      <c r="J448" s="408"/>
      <c r="K448" s="408">
        <v>17000</v>
      </c>
      <c r="L448" s="394"/>
    </row>
    <row r="449" spans="1:12" s="99" customFormat="1" ht="24.75" customHeight="1">
      <c r="A449" s="289">
        <v>853</v>
      </c>
      <c r="B449" s="121"/>
      <c r="C449" s="122"/>
      <c r="D449" s="168" t="s">
        <v>514</v>
      </c>
      <c r="E449" s="359">
        <f t="shared" si="79"/>
        <v>529676</v>
      </c>
      <c r="F449" s="370">
        <f>SUM(F450,F460)</f>
        <v>529676</v>
      </c>
      <c r="G449" s="371">
        <f aca="true" t="shared" si="82" ref="G449:L449">SUM(G450,G460)</f>
        <v>384975</v>
      </c>
      <c r="H449" s="371">
        <f t="shared" si="82"/>
        <v>0</v>
      </c>
      <c r="I449" s="371">
        <f t="shared" si="82"/>
        <v>0</v>
      </c>
      <c r="J449" s="371">
        <f t="shared" si="82"/>
        <v>0</v>
      </c>
      <c r="K449" s="371">
        <f t="shared" si="82"/>
        <v>144701</v>
      </c>
      <c r="L449" s="371">
        <f t="shared" si="82"/>
        <v>0</v>
      </c>
    </row>
    <row r="450" spans="1:12" s="111" customFormat="1" ht="12">
      <c r="A450" s="282"/>
      <c r="B450" s="141">
        <v>85333</v>
      </c>
      <c r="C450" s="110"/>
      <c r="D450" s="107" t="s">
        <v>60</v>
      </c>
      <c r="E450" s="361">
        <f t="shared" si="79"/>
        <v>101000</v>
      </c>
      <c r="F450" s="361">
        <f aca="true" t="shared" si="83" ref="F450:L450">SUM(F451:F459)</f>
        <v>101000</v>
      </c>
      <c r="G450" s="361">
        <f t="shared" si="83"/>
        <v>90000</v>
      </c>
      <c r="H450" s="361">
        <f t="shared" si="83"/>
        <v>0</v>
      </c>
      <c r="I450" s="361">
        <f t="shared" si="83"/>
        <v>0</v>
      </c>
      <c r="J450" s="361">
        <f t="shared" si="83"/>
        <v>0</v>
      </c>
      <c r="K450" s="361">
        <f t="shared" si="83"/>
        <v>11000</v>
      </c>
      <c r="L450" s="368">
        <f t="shared" si="83"/>
        <v>0</v>
      </c>
    </row>
    <row r="451" spans="1:12" s="111" customFormat="1" ht="25.5" customHeight="1" hidden="1">
      <c r="A451" s="108"/>
      <c r="B451" s="112"/>
      <c r="C451" s="110">
        <v>3020</v>
      </c>
      <c r="D451" s="167" t="s">
        <v>112</v>
      </c>
      <c r="E451" s="401">
        <f t="shared" si="79"/>
        <v>1000</v>
      </c>
      <c r="F451" s="362">
        <f aca="true" t="shared" si="84" ref="F451:F459">SUM(G451:K451)</f>
        <v>1000</v>
      </c>
      <c r="G451" s="405"/>
      <c r="H451" s="405"/>
      <c r="I451" s="405"/>
      <c r="J451" s="405"/>
      <c r="K451" s="405">
        <v>1000</v>
      </c>
      <c r="L451" s="406"/>
    </row>
    <row r="452" spans="1:12" ht="24" hidden="1">
      <c r="A452" s="115"/>
      <c r="B452" s="119"/>
      <c r="C452" s="120">
        <v>4010</v>
      </c>
      <c r="D452" s="124" t="s">
        <v>12</v>
      </c>
      <c r="E452" s="401">
        <f t="shared" si="79"/>
        <v>50000</v>
      </c>
      <c r="F452" s="362">
        <f t="shared" si="84"/>
        <v>50000</v>
      </c>
      <c r="G452" s="394">
        <v>50000</v>
      </c>
      <c r="H452" s="394"/>
      <c r="I452" s="394"/>
      <c r="J452" s="395"/>
      <c r="K452" s="394"/>
      <c r="L452" s="394"/>
    </row>
    <row r="453" spans="1:12" ht="24" hidden="1">
      <c r="A453" s="115"/>
      <c r="B453" s="119"/>
      <c r="C453" s="120">
        <v>4040</v>
      </c>
      <c r="D453" s="124" t="s">
        <v>13</v>
      </c>
      <c r="E453" s="401">
        <f t="shared" si="79"/>
        <v>10000</v>
      </c>
      <c r="F453" s="362">
        <f t="shared" si="84"/>
        <v>10000</v>
      </c>
      <c r="G453" s="394">
        <v>10000</v>
      </c>
      <c r="H453" s="394"/>
      <c r="I453" s="394"/>
      <c r="J453" s="395"/>
      <c r="K453" s="394"/>
      <c r="L453" s="394"/>
    </row>
    <row r="454" spans="1:12" ht="24" hidden="1">
      <c r="A454" s="115"/>
      <c r="B454" s="119"/>
      <c r="C454" s="120">
        <v>4110</v>
      </c>
      <c r="D454" s="124" t="s">
        <v>14</v>
      </c>
      <c r="E454" s="401">
        <f t="shared" si="79"/>
        <v>15000</v>
      </c>
      <c r="F454" s="362">
        <f t="shared" si="84"/>
        <v>15000</v>
      </c>
      <c r="G454" s="394">
        <v>15000</v>
      </c>
      <c r="H454" s="394"/>
      <c r="I454" s="394"/>
      <c r="J454" s="395"/>
      <c r="K454" s="394"/>
      <c r="L454" s="394"/>
    </row>
    <row r="455" spans="1:12" ht="12" hidden="1">
      <c r="A455" s="115"/>
      <c r="B455" s="119"/>
      <c r="C455" s="120">
        <v>4120</v>
      </c>
      <c r="D455" s="124" t="s">
        <v>15</v>
      </c>
      <c r="E455" s="401">
        <f aca="true" t="shared" si="85" ref="E455:E505">SUM(F455+L455)</f>
        <v>5000</v>
      </c>
      <c r="F455" s="362">
        <f t="shared" si="84"/>
        <v>5000</v>
      </c>
      <c r="G455" s="394">
        <v>5000</v>
      </c>
      <c r="H455" s="413"/>
      <c r="I455" s="394"/>
      <c r="J455" s="395"/>
      <c r="K455" s="394"/>
      <c r="L455" s="394"/>
    </row>
    <row r="456" spans="1:12" ht="12" hidden="1">
      <c r="A456" s="115"/>
      <c r="B456" s="119"/>
      <c r="C456" s="120">
        <v>4170</v>
      </c>
      <c r="D456" s="124"/>
      <c r="E456" s="401">
        <f t="shared" si="85"/>
        <v>10000</v>
      </c>
      <c r="F456" s="362">
        <f t="shared" si="84"/>
        <v>10000</v>
      </c>
      <c r="G456" s="394">
        <v>10000</v>
      </c>
      <c r="H456" s="395"/>
      <c r="I456" s="394"/>
      <c r="J456" s="395"/>
      <c r="K456" s="394"/>
      <c r="L456" s="394"/>
    </row>
    <row r="457" spans="1:12" ht="16.5" customHeight="1" hidden="1">
      <c r="A457" s="115"/>
      <c r="B457" s="119"/>
      <c r="C457" s="120">
        <v>4210</v>
      </c>
      <c r="D457" s="124" t="s">
        <v>3</v>
      </c>
      <c r="E457" s="401">
        <f t="shared" si="85"/>
        <v>2000</v>
      </c>
      <c r="F457" s="362">
        <f t="shared" si="84"/>
        <v>2000</v>
      </c>
      <c r="G457" s="394"/>
      <c r="H457" s="395"/>
      <c r="I457" s="394"/>
      <c r="J457" s="395"/>
      <c r="K457" s="394">
        <v>2000</v>
      </c>
      <c r="L457" s="394"/>
    </row>
    <row r="458" spans="1:12" ht="12" hidden="1">
      <c r="A458" s="115"/>
      <c r="B458" s="119"/>
      <c r="C458" s="120">
        <v>4300</v>
      </c>
      <c r="D458" s="124" t="s">
        <v>4</v>
      </c>
      <c r="E458" s="401">
        <f t="shared" si="85"/>
        <v>1000</v>
      </c>
      <c r="F458" s="362">
        <f t="shared" si="84"/>
        <v>1000</v>
      </c>
      <c r="G458" s="394"/>
      <c r="H458" s="395"/>
      <c r="I458" s="394"/>
      <c r="J458" s="395"/>
      <c r="K458" s="394">
        <v>1000</v>
      </c>
      <c r="L458" s="394"/>
    </row>
    <row r="459" spans="1:12" ht="27" customHeight="1" hidden="1">
      <c r="A459" s="115"/>
      <c r="B459" s="119"/>
      <c r="C459" s="120">
        <v>4440</v>
      </c>
      <c r="D459" s="114" t="s">
        <v>19</v>
      </c>
      <c r="E459" s="376">
        <f t="shared" si="85"/>
        <v>7000</v>
      </c>
      <c r="F459" s="373">
        <f t="shared" si="84"/>
        <v>7000</v>
      </c>
      <c r="G459" s="394"/>
      <c r="H459" s="395"/>
      <c r="I459" s="394"/>
      <c r="J459" s="395"/>
      <c r="K459" s="394">
        <v>7000</v>
      </c>
      <c r="L459" s="394"/>
    </row>
    <row r="460" spans="1:12" s="111" customFormat="1" ht="12">
      <c r="A460" s="108"/>
      <c r="B460" s="119">
        <v>85395</v>
      </c>
      <c r="C460" s="113"/>
      <c r="D460" s="123" t="s">
        <v>485</v>
      </c>
      <c r="E460" s="368">
        <f>SUM(F460+L460)</f>
        <v>428676</v>
      </c>
      <c r="F460" s="368">
        <f aca="true" t="shared" si="86" ref="F460:L460">SUM(F461:F476)</f>
        <v>428676</v>
      </c>
      <c r="G460" s="368">
        <f t="shared" si="86"/>
        <v>294975</v>
      </c>
      <c r="H460" s="396">
        <f t="shared" si="86"/>
        <v>0</v>
      </c>
      <c r="I460" s="396">
        <f t="shared" si="86"/>
        <v>0</v>
      </c>
      <c r="J460" s="396">
        <f t="shared" si="86"/>
        <v>0</v>
      </c>
      <c r="K460" s="396">
        <f t="shared" si="86"/>
        <v>133701</v>
      </c>
      <c r="L460" s="396">
        <f t="shared" si="86"/>
        <v>0</v>
      </c>
    </row>
    <row r="461" spans="1:12" s="111" customFormat="1" ht="12" hidden="1">
      <c r="A461" s="108"/>
      <c r="B461" s="112"/>
      <c r="C461" s="110">
        <v>3110</v>
      </c>
      <c r="D461" s="107"/>
      <c r="E461" s="401">
        <f>SUM(F461+L461)</f>
        <v>14462</v>
      </c>
      <c r="F461" s="362">
        <f>SUM(G461:K461)</f>
        <v>14462</v>
      </c>
      <c r="G461" s="405"/>
      <c r="H461" s="405"/>
      <c r="I461" s="405"/>
      <c r="J461" s="405"/>
      <c r="K461" s="405">
        <v>14462</v>
      </c>
      <c r="L461" s="406"/>
    </row>
    <row r="462" spans="1:12" s="111" customFormat="1" ht="25.5" customHeight="1" hidden="1">
      <c r="A462" s="108"/>
      <c r="B462" s="119"/>
      <c r="C462" s="120">
        <v>3020</v>
      </c>
      <c r="D462" s="132" t="s">
        <v>112</v>
      </c>
      <c r="E462" s="401">
        <f t="shared" si="85"/>
        <v>0</v>
      </c>
      <c r="F462" s="362">
        <f aca="true" t="shared" si="87" ref="F462:F476">SUM(G462:K462)</f>
        <v>0</v>
      </c>
      <c r="G462" s="406"/>
      <c r="H462" s="406"/>
      <c r="I462" s="406"/>
      <c r="J462" s="398"/>
      <c r="K462" s="406"/>
      <c r="L462" s="406"/>
    </row>
    <row r="463" spans="1:12" ht="24" hidden="1">
      <c r="A463" s="115"/>
      <c r="B463" s="119"/>
      <c r="C463" s="120">
        <v>4010</v>
      </c>
      <c r="D463" s="124" t="s">
        <v>12</v>
      </c>
      <c r="E463" s="401">
        <f t="shared" si="85"/>
        <v>0</v>
      </c>
      <c r="F463" s="362">
        <f t="shared" si="87"/>
        <v>0</v>
      </c>
      <c r="G463" s="394"/>
      <c r="H463" s="394"/>
      <c r="I463" s="394"/>
      <c r="J463" s="395"/>
      <c r="K463" s="394"/>
      <c r="L463" s="394"/>
    </row>
    <row r="464" spans="1:12" ht="24" hidden="1">
      <c r="A464" s="115"/>
      <c r="B464" s="119"/>
      <c r="C464" s="120">
        <v>4040</v>
      </c>
      <c r="D464" s="124" t="s">
        <v>13</v>
      </c>
      <c r="E464" s="401">
        <f t="shared" si="85"/>
        <v>0</v>
      </c>
      <c r="F464" s="362">
        <f t="shared" si="87"/>
        <v>0</v>
      </c>
      <c r="G464" s="394"/>
      <c r="H464" s="394"/>
      <c r="I464" s="394"/>
      <c r="J464" s="395"/>
      <c r="K464" s="394"/>
      <c r="L464" s="394"/>
    </row>
    <row r="465" spans="1:12" ht="24" hidden="1">
      <c r="A465" s="115"/>
      <c r="B465" s="119"/>
      <c r="C465" s="120">
        <v>4110</v>
      </c>
      <c r="D465" s="124" t="s">
        <v>14</v>
      </c>
      <c r="E465" s="401">
        <f t="shared" si="85"/>
        <v>0</v>
      </c>
      <c r="F465" s="362">
        <f t="shared" si="87"/>
        <v>0</v>
      </c>
      <c r="G465" s="394"/>
      <c r="H465" s="413"/>
      <c r="I465" s="394"/>
      <c r="J465" s="395"/>
      <c r="K465" s="394"/>
      <c r="L465" s="394"/>
    </row>
    <row r="466" spans="1:12" ht="12" hidden="1">
      <c r="A466" s="115"/>
      <c r="B466" s="119"/>
      <c r="C466" s="120">
        <v>4120</v>
      </c>
      <c r="D466" s="124" t="s">
        <v>15</v>
      </c>
      <c r="E466" s="401">
        <f aca="true" t="shared" si="88" ref="E466:E476">SUM(F466+L466)</f>
        <v>0</v>
      </c>
      <c r="F466" s="362">
        <f t="shared" si="87"/>
        <v>0</v>
      </c>
      <c r="G466" s="394"/>
      <c r="H466" s="413"/>
      <c r="I466" s="394"/>
      <c r="J466" s="395"/>
      <c r="K466" s="394"/>
      <c r="L466" s="394"/>
    </row>
    <row r="467" spans="1:12" ht="12" hidden="1">
      <c r="A467" s="115"/>
      <c r="B467" s="119"/>
      <c r="C467" s="120">
        <v>4178</v>
      </c>
      <c r="D467" s="124" t="s">
        <v>372</v>
      </c>
      <c r="E467" s="401">
        <f t="shared" si="88"/>
        <v>171701.7</v>
      </c>
      <c r="F467" s="362">
        <f>SUM(G467:K467)</f>
        <v>171701.7</v>
      </c>
      <c r="G467" s="394">
        <v>171701.7</v>
      </c>
      <c r="H467" s="395"/>
      <c r="I467" s="394"/>
      <c r="J467" s="395"/>
      <c r="K467" s="394"/>
      <c r="L467" s="394"/>
    </row>
    <row r="468" spans="1:12" ht="12" hidden="1">
      <c r="A468" s="115"/>
      <c r="B468" s="119"/>
      <c r="C468" s="120">
        <v>4179</v>
      </c>
      <c r="D468" s="124" t="s">
        <v>372</v>
      </c>
      <c r="E468" s="401">
        <f t="shared" si="88"/>
        <v>30300.3</v>
      </c>
      <c r="F468" s="362">
        <f t="shared" si="87"/>
        <v>30300.3</v>
      </c>
      <c r="G468" s="394">
        <v>30300.3</v>
      </c>
      <c r="H468" s="395"/>
      <c r="I468" s="394"/>
      <c r="J468" s="395"/>
      <c r="K468" s="394"/>
      <c r="L468" s="394"/>
    </row>
    <row r="469" spans="1:12" ht="12" hidden="1">
      <c r="A469" s="115"/>
      <c r="B469" s="119"/>
      <c r="C469" s="120">
        <v>4178</v>
      </c>
      <c r="D469" s="124" t="s">
        <v>222</v>
      </c>
      <c r="E469" s="401">
        <f>SUM(F469+L469)</f>
        <v>92973</v>
      </c>
      <c r="F469" s="362">
        <f>SUM(G469:K469)</f>
        <v>92973</v>
      </c>
      <c r="G469" s="394">
        <v>92973</v>
      </c>
      <c r="H469" s="395"/>
      <c r="I469" s="394"/>
      <c r="J469" s="395"/>
      <c r="K469" s="394"/>
      <c r="L469" s="394"/>
    </row>
    <row r="470" spans="1:12" ht="12" hidden="1">
      <c r="A470" s="115"/>
      <c r="B470" s="119"/>
      <c r="C470" s="120">
        <v>4179</v>
      </c>
      <c r="D470" s="124" t="s">
        <v>222</v>
      </c>
      <c r="E470" s="401">
        <f>SUM(F470+L470)</f>
        <v>0</v>
      </c>
      <c r="F470" s="362">
        <f>SUM(G470:K470)</f>
        <v>0</v>
      </c>
      <c r="G470" s="394">
        <v>0</v>
      </c>
      <c r="H470" s="395"/>
      <c r="I470" s="394"/>
      <c r="J470" s="395"/>
      <c r="K470" s="394"/>
      <c r="L470" s="394"/>
    </row>
    <row r="471" spans="1:12" ht="15" customHeight="1" hidden="1">
      <c r="A471" s="115"/>
      <c r="B471" s="119"/>
      <c r="C471" s="120">
        <v>4210</v>
      </c>
      <c r="D471" s="124" t="s">
        <v>3</v>
      </c>
      <c r="E471" s="401">
        <f t="shared" si="88"/>
        <v>0</v>
      </c>
      <c r="F471" s="362">
        <f t="shared" si="87"/>
        <v>0</v>
      </c>
      <c r="G471" s="394"/>
      <c r="H471" s="395"/>
      <c r="I471" s="394"/>
      <c r="J471" s="395"/>
      <c r="K471" s="394"/>
      <c r="L471" s="394"/>
    </row>
    <row r="472" spans="1:12" ht="24" hidden="1">
      <c r="A472" s="115"/>
      <c r="B472" s="119"/>
      <c r="C472" s="120">
        <v>4308</v>
      </c>
      <c r="D472" s="124" t="s">
        <v>373</v>
      </c>
      <c r="E472" s="401">
        <f t="shared" si="88"/>
        <v>75603</v>
      </c>
      <c r="F472" s="362">
        <f t="shared" si="87"/>
        <v>75603</v>
      </c>
      <c r="G472" s="394"/>
      <c r="H472" s="395"/>
      <c r="I472" s="394"/>
      <c r="J472" s="395"/>
      <c r="K472" s="394">
        <v>75603</v>
      </c>
      <c r="L472" s="394"/>
    </row>
    <row r="473" spans="1:12" ht="24" hidden="1">
      <c r="A473" s="115"/>
      <c r="B473" s="119"/>
      <c r="C473" s="120">
        <v>4309</v>
      </c>
      <c r="D473" s="124" t="s">
        <v>374</v>
      </c>
      <c r="E473" s="401">
        <f t="shared" si="88"/>
        <v>13342</v>
      </c>
      <c r="F473" s="362">
        <f>SUM(G473:K473)</f>
        <v>13342</v>
      </c>
      <c r="G473" s="394"/>
      <c r="H473" s="395"/>
      <c r="I473" s="394"/>
      <c r="J473" s="395"/>
      <c r="K473" s="394">
        <v>13342</v>
      </c>
      <c r="L473" s="394"/>
    </row>
    <row r="474" spans="1:12" ht="12" hidden="1">
      <c r="A474" s="115"/>
      <c r="B474" s="119"/>
      <c r="C474" s="120">
        <v>4308</v>
      </c>
      <c r="D474" s="124" t="s">
        <v>222</v>
      </c>
      <c r="E474" s="401">
        <f>SUM(F474+L474)</f>
        <v>30294</v>
      </c>
      <c r="F474" s="362">
        <f>SUM(G474:K474)</f>
        <v>30294</v>
      </c>
      <c r="G474" s="394"/>
      <c r="H474" s="395"/>
      <c r="I474" s="394"/>
      <c r="J474" s="395"/>
      <c r="K474" s="394">
        <v>30294</v>
      </c>
      <c r="L474" s="394"/>
    </row>
    <row r="475" spans="1:12" ht="12" hidden="1">
      <c r="A475" s="115"/>
      <c r="B475" s="119"/>
      <c r="C475" s="120">
        <v>4309</v>
      </c>
      <c r="D475" s="124" t="s">
        <v>375</v>
      </c>
      <c r="E475" s="401">
        <f>SUM(F475+L475)</f>
        <v>0</v>
      </c>
      <c r="F475" s="362">
        <f>SUM(G475:K475)</f>
        <v>0</v>
      </c>
      <c r="G475" s="394"/>
      <c r="H475" s="395"/>
      <c r="I475" s="394"/>
      <c r="J475" s="395"/>
      <c r="K475" s="394">
        <v>0</v>
      </c>
      <c r="L475" s="394"/>
    </row>
    <row r="476" spans="1:12" ht="27" customHeight="1" hidden="1">
      <c r="A476" s="115"/>
      <c r="B476" s="119"/>
      <c r="C476" s="120">
        <v>4440</v>
      </c>
      <c r="D476" s="124" t="s">
        <v>19</v>
      </c>
      <c r="E476" s="410">
        <f t="shared" si="88"/>
        <v>0</v>
      </c>
      <c r="F476" s="362">
        <f t="shared" si="87"/>
        <v>0</v>
      </c>
      <c r="G476" s="394"/>
      <c r="H476" s="395"/>
      <c r="I476" s="394"/>
      <c r="J476" s="395"/>
      <c r="K476" s="394"/>
      <c r="L476" s="394"/>
    </row>
    <row r="477" spans="1:12" s="99" customFormat="1" ht="25.5">
      <c r="A477" s="106">
        <v>854</v>
      </c>
      <c r="B477" s="128"/>
      <c r="C477" s="122"/>
      <c r="D477" s="168" t="s">
        <v>500</v>
      </c>
      <c r="E477" s="369">
        <f t="shared" si="85"/>
        <v>51092</v>
      </c>
      <c r="F477" s="421">
        <f>SUM(F478,F499)</f>
        <v>51092</v>
      </c>
      <c r="G477" s="371">
        <f aca="true" t="shared" si="89" ref="G477:L477">SUM(G478,G499)</f>
        <v>35530</v>
      </c>
      <c r="H477" s="422">
        <f t="shared" si="89"/>
        <v>0</v>
      </c>
      <c r="I477" s="371">
        <f t="shared" si="89"/>
        <v>0</v>
      </c>
      <c r="J477" s="371">
        <f t="shared" si="89"/>
        <v>0</v>
      </c>
      <c r="K477" s="371">
        <f t="shared" si="89"/>
        <v>15562</v>
      </c>
      <c r="L477" s="371">
        <f t="shared" si="89"/>
        <v>0</v>
      </c>
    </row>
    <row r="478" spans="1:12" s="111" customFormat="1" ht="12">
      <c r="A478" s="108"/>
      <c r="B478" s="112">
        <v>85401</v>
      </c>
      <c r="C478" s="113"/>
      <c r="D478" s="123" t="s">
        <v>501</v>
      </c>
      <c r="E478" s="368">
        <f t="shared" si="85"/>
        <v>50806</v>
      </c>
      <c r="F478" s="396">
        <f aca="true" t="shared" si="90" ref="F478:L478">SUM(F479:F498)</f>
        <v>50806</v>
      </c>
      <c r="G478" s="396">
        <f t="shared" si="90"/>
        <v>35530</v>
      </c>
      <c r="H478" s="396">
        <f t="shared" si="90"/>
        <v>0</v>
      </c>
      <c r="I478" s="396">
        <f t="shared" si="90"/>
        <v>0</v>
      </c>
      <c r="J478" s="396">
        <f t="shared" si="90"/>
        <v>0</v>
      </c>
      <c r="K478" s="396">
        <f t="shared" si="90"/>
        <v>15276</v>
      </c>
      <c r="L478" s="396">
        <f t="shared" si="90"/>
        <v>0</v>
      </c>
    </row>
    <row r="479" spans="1:12" ht="27" customHeight="1" hidden="1">
      <c r="A479" s="140"/>
      <c r="B479" s="278"/>
      <c r="C479" s="281">
        <v>3020</v>
      </c>
      <c r="D479" s="124" t="s">
        <v>112</v>
      </c>
      <c r="E479" s="423">
        <f t="shared" si="85"/>
        <v>2860</v>
      </c>
      <c r="F479" s="362">
        <f aca="true" t="shared" si="91" ref="F479:F500">SUM(G479:K479)</f>
        <v>2860</v>
      </c>
      <c r="G479" s="408"/>
      <c r="H479" s="408"/>
      <c r="I479" s="408"/>
      <c r="J479" s="408"/>
      <c r="K479" s="408">
        <v>2860</v>
      </c>
      <c r="L479" s="394"/>
    </row>
    <row r="480" spans="1:12" ht="24" hidden="1">
      <c r="A480" s="115"/>
      <c r="B480" s="119"/>
      <c r="C480" s="120">
        <v>4010</v>
      </c>
      <c r="D480" s="124" t="s">
        <v>12</v>
      </c>
      <c r="E480" s="401">
        <f t="shared" si="85"/>
        <v>27500</v>
      </c>
      <c r="F480" s="362">
        <f t="shared" si="91"/>
        <v>27500</v>
      </c>
      <c r="G480" s="394">
        <v>27500</v>
      </c>
      <c r="H480" s="394"/>
      <c r="I480" s="394"/>
      <c r="J480" s="395"/>
      <c r="K480" s="394"/>
      <c r="L480" s="394"/>
    </row>
    <row r="481" spans="1:12" ht="24" hidden="1">
      <c r="A481" s="115"/>
      <c r="B481" s="119"/>
      <c r="C481" s="120">
        <v>4040</v>
      </c>
      <c r="D481" s="124" t="s">
        <v>13</v>
      </c>
      <c r="E481" s="401">
        <f t="shared" si="85"/>
        <v>2090</v>
      </c>
      <c r="F481" s="362">
        <f t="shared" si="91"/>
        <v>2090</v>
      </c>
      <c r="G481" s="394">
        <v>2090</v>
      </c>
      <c r="H481" s="394"/>
      <c r="I481" s="394"/>
      <c r="J481" s="395"/>
      <c r="K481" s="394"/>
      <c r="L481" s="394"/>
    </row>
    <row r="482" spans="1:12" ht="24" hidden="1">
      <c r="A482" s="115"/>
      <c r="B482" s="119"/>
      <c r="C482" s="120">
        <v>4110</v>
      </c>
      <c r="D482" s="124" t="s">
        <v>14</v>
      </c>
      <c r="E482" s="401">
        <f t="shared" si="85"/>
        <v>5130</v>
      </c>
      <c r="F482" s="362">
        <f t="shared" si="91"/>
        <v>5130</v>
      </c>
      <c r="G482" s="394">
        <v>5130</v>
      </c>
      <c r="H482" s="394"/>
      <c r="I482" s="394"/>
      <c r="J482" s="395"/>
      <c r="K482" s="394"/>
      <c r="L482" s="394"/>
    </row>
    <row r="483" spans="1:12" ht="12" hidden="1">
      <c r="A483" s="115"/>
      <c r="B483" s="119"/>
      <c r="C483" s="120">
        <v>4120</v>
      </c>
      <c r="D483" s="124" t="s">
        <v>15</v>
      </c>
      <c r="E483" s="401">
        <f t="shared" si="85"/>
        <v>810</v>
      </c>
      <c r="F483" s="362">
        <f t="shared" si="91"/>
        <v>810</v>
      </c>
      <c r="G483" s="394">
        <v>810</v>
      </c>
      <c r="H483" s="394"/>
      <c r="I483" s="394"/>
      <c r="J483" s="395"/>
      <c r="K483" s="394"/>
      <c r="L483" s="394"/>
    </row>
    <row r="484" spans="1:12" ht="15" customHeight="1" hidden="1">
      <c r="A484" s="115"/>
      <c r="B484" s="119"/>
      <c r="C484" s="120">
        <v>4210</v>
      </c>
      <c r="D484" s="124" t="s">
        <v>3</v>
      </c>
      <c r="E484" s="401">
        <f t="shared" si="85"/>
        <v>7000</v>
      </c>
      <c r="F484" s="362">
        <f t="shared" si="91"/>
        <v>7000</v>
      </c>
      <c r="G484" s="394"/>
      <c r="H484" s="395"/>
      <c r="I484" s="394"/>
      <c r="J484" s="395"/>
      <c r="K484" s="394">
        <v>7000</v>
      </c>
      <c r="L484" s="394"/>
    </row>
    <row r="485" spans="1:12" ht="12" hidden="1">
      <c r="A485" s="115"/>
      <c r="B485" s="119"/>
      <c r="C485" s="120">
        <v>4220</v>
      </c>
      <c r="D485" s="124" t="s">
        <v>53</v>
      </c>
      <c r="E485" s="401">
        <f t="shared" si="85"/>
        <v>0</v>
      </c>
      <c r="F485" s="362">
        <f t="shared" si="91"/>
        <v>0</v>
      </c>
      <c r="G485" s="394"/>
      <c r="H485" s="395"/>
      <c r="I485" s="394"/>
      <c r="J485" s="395"/>
      <c r="K485" s="394"/>
      <c r="L485" s="394"/>
    </row>
    <row r="486" spans="1:12" ht="24" hidden="1">
      <c r="A486" s="115"/>
      <c r="B486" s="119"/>
      <c r="C486" s="120">
        <v>4240</v>
      </c>
      <c r="D486" s="124" t="s">
        <v>39</v>
      </c>
      <c r="E486" s="401">
        <f t="shared" si="85"/>
        <v>1000</v>
      </c>
      <c r="F486" s="362">
        <f t="shared" si="91"/>
        <v>1000</v>
      </c>
      <c r="G486" s="394"/>
      <c r="H486" s="395"/>
      <c r="I486" s="394"/>
      <c r="J486" s="395"/>
      <c r="K486" s="394">
        <v>1000</v>
      </c>
      <c r="L486" s="394"/>
    </row>
    <row r="487" spans="1:12" ht="12" hidden="1">
      <c r="A487" s="115"/>
      <c r="B487" s="119"/>
      <c r="C487" s="120">
        <v>4260</v>
      </c>
      <c r="D487" s="124" t="s">
        <v>17</v>
      </c>
      <c r="E487" s="401">
        <f t="shared" si="85"/>
        <v>500</v>
      </c>
      <c r="F487" s="362">
        <f t="shared" si="91"/>
        <v>500</v>
      </c>
      <c r="G487" s="394"/>
      <c r="H487" s="395"/>
      <c r="I487" s="394"/>
      <c r="J487" s="395"/>
      <c r="K487" s="394">
        <v>500</v>
      </c>
      <c r="L487" s="394"/>
    </row>
    <row r="488" spans="1:12" ht="12" hidden="1">
      <c r="A488" s="115"/>
      <c r="B488" s="119"/>
      <c r="C488" s="120">
        <v>4270</v>
      </c>
      <c r="D488" s="124" t="s">
        <v>7</v>
      </c>
      <c r="E488" s="401">
        <f t="shared" si="85"/>
        <v>0</v>
      </c>
      <c r="F488" s="362">
        <f t="shared" si="91"/>
        <v>0</v>
      </c>
      <c r="G488" s="394"/>
      <c r="H488" s="395"/>
      <c r="I488" s="394"/>
      <c r="J488" s="395"/>
      <c r="K488" s="394"/>
      <c r="L488" s="394"/>
    </row>
    <row r="489" spans="1:12" ht="12" hidden="1">
      <c r="A489" s="115"/>
      <c r="B489" s="119"/>
      <c r="C489" s="120">
        <v>4280</v>
      </c>
      <c r="D489" s="124" t="s">
        <v>40</v>
      </c>
      <c r="E489" s="401">
        <f t="shared" si="85"/>
        <v>100</v>
      </c>
      <c r="F489" s="362">
        <f t="shared" si="91"/>
        <v>100</v>
      </c>
      <c r="G489" s="394"/>
      <c r="H489" s="395"/>
      <c r="I489" s="394"/>
      <c r="J489" s="395"/>
      <c r="K489" s="394">
        <v>100</v>
      </c>
      <c r="L489" s="394"/>
    </row>
    <row r="490" spans="1:12" ht="12" hidden="1">
      <c r="A490" s="115"/>
      <c r="B490" s="119"/>
      <c r="C490" s="120">
        <v>4300</v>
      </c>
      <c r="D490" s="124" t="s">
        <v>4</v>
      </c>
      <c r="E490" s="401">
        <f t="shared" si="85"/>
        <v>800</v>
      </c>
      <c r="F490" s="362">
        <f t="shared" si="91"/>
        <v>800</v>
      </c>
      <c r="G490" s="394"/>
      <c r="H490" s="395"/>
      <c r="I490" s="394"/>
      <c r="J490" s="395"/>
      <c r="K490" s="394">
        <v>800</v>
      </c>
      <c r="L490" s="394"/>
    </row>
    <row r="491" spans="1:12" ht="36" hidden="1">
      <c r="A491" s="115"/>
      <c r="B491" s="119"/>
      <c r="C491" s="120">
        <v>4360</v>
      </c>
      <c r="D491" s="124" t="s">
        <v>100</v>
      </c>
      <c r="E491" s="401">
        <f t="shared" si="85"/>
        <v>0</v>
      </c>
      <c r="F491" s="362">
        <f t="shared" si="91"/>
        <v>0</v>
      </c>
      <c r="G491" s="394"/>
      <c r="H491" s="395"/>
      <c r="I491" s="394"/>
      <c r="J491" s="395"/>
      <c r="K491" s="394"/>
      <c r="L491" s="394"/>
    </row>
    <row r="492" spans="1:12" ht="36" hidden="1">
      <c r="A492" s="115"/>
      <c r="B492" s="119"/>
      <c r="C492" s="120">
        <v>4370</v>
      </c>
      <c r="D492" s="124" t="s">
        <v>104</v>
      </c>
      <c r="E492" s="401">
        <f t="shared" si="85"/>
        <v>500</v>
      </c>
      <c r="F492" s="362">
        <f t="shared" si="91"/>
        <v>500</v>
      </c>
      <c r="G492" s="394"/>
      <c r="H492" s="395"/>
      <c r="I492" s="394"/>
      <c r="J492" s="395"/>
      <c r="K492" s="394">
        <v>500</v>
      </c>
      <c r="L492" s="394"/>
    </row>
    <row r="493" spans="1:12" ht="36" hidden="1">
      <c r="A493" s="115"/>
      <c r="B493" s="119"/>
      <c r="C493" s="120">
        <v>4390</v>
      </c>
      <c r="D493" s="124" t="s">
        <v>106</v>
      </c>
      <c r="E493" s="401">
        <f t="shared" si="85"/>
        <v>0</v>
      </c>
      <c r="F493" s="362">
        <f t="shared" si="91"/>
        <v>0</v>
      </c>
      <c r="G493" s="394"/>
      <c r="H493" s="395"/>
      <c r="I493" s="394"/>
      <c r="J493" s="395"/>
      <c r="K493" s="394"/>
      <c r="L493" s="394"/>
    </row>
    <row r="494" spans="1:12" ht="25.5" customHeight="1" hidden="1">
      <c r="A494" s="115"/>
      <c r="B494" s="119"/>
      <c r="C494" s="120">
        <v>4440</v>
      </c>
      <c r="D494" s="124" t="s">
        <v>19</v>
      </c>
      <c r="E494" s="401">
        <f t="shared" si="85"/>
        <v>2516</v>
      </c>
      <c r="F494" s="362">
        <f t="shared" si="91"/>
        <v>2516</v>
      </c>
      <c r="G494" s="394"/>
      <c r="H494" s="395"/>
      <c r="I494" s="394"/>
      <c r="J494" s="395"/>
      <c r="K494" s="394">
        <v>2516</v>
      </c>
      <c r="L494" s="394"/>
    </row>
    <row r="495" spans="1:12" ht="36" hidden="1">
      <c r="A495" s="115"/>
      <c r="B495" s="119"/>
      <c r="C495" s="120">
        <v>4700</v>
      </c>
      <c r="D495" s="124" t="s">
        <v>92</v>
      </c>
      <c r="E495" s="401">
        <f t="shared" si="85"/>
        <v>0</v>
      </c>
      <c r="F495" s="362">
        <f t="shared" si="91"/>
        <v>0</v>
      </c>
      <c r="G495" s="394"/>
      <c r="H495" s="395"/>
      <c r="I495" s="394"/>
      <c r="J495" s="395"/>
      <c r="K495" s="394"/>
      <c r="L495" s="394"/>
    </row>
    <row r="496" spans="1:12" ht="39" customHeight="1" hidden="1">
      <c r="A496" s="115"/>
      <c r="B496" s="119"/>
      <c r="C496" s="120">
        <v>4740</v>
      </c>
      <c r="D496" s="124" t="s">
        <v>93</v>
      </c>
      <c r="E496" s="401">
        <f t="shared" si="85"/>
        <v>0</v>
      </c>
      <c r="F496" s="362">
        <f t="shared" si="91"/>
        <v>0</v>
      </c>
      <c r="G496" s="394"/>
      <c r="H496" s="395"/>
      <c r="I496" s="394"/>
      <c r="J496" s="395"/>
      <c r="K496" s="394"/>
      <c r="L496" s="394"/>
    </row>
    <row r="497" spans="1:12" ht="36" hidden="1">
      <c r="A497" s="115"/>
      <c r="B497" s="119"/>
      <c r="C497" s="120">
        <v>4750</v>
      </c>
      <c r="D497" s="124" t="s">
        <v>95</v>
      </c>
      <c r="E497" s="401">
        <f t="shared" si="85"/>
        <v>0</v>
      </c>
      <c r="F497" s="362">
        <f t="shared" si="91"/>
        <v>0</v>
      </c>
      <c r="G497" s="394"/>
      <c r="H497" s="395"/>
      <c r="I497" s="394"/>
      <c r="J497" s="395"/>
      <c r="K497" s="394"/>
      <c r="L497" s="394"/>
    </row>
    <row r="498" spans="1:12" ht="24" hidden="1">
      <c r="A498" s="115"/>
      <c r="B498" s="119"/>
      <c r="C498" s="120">
        <v>6060</v>
      </c>
      <c r="D498" s="124" t="s">
        <v>107</v>
      </c>
      <c r="E498" s="401">
        <f t="shared" si="85"/>
        <v>0</v>
      </c>
      <c r="F498" s="362">
        <f t="shared" si="91"/>
        <v>0</v>
      </c>
      <c r="G498" s="394"/>
      <c r="H498" s="395"/>
      <c r="I498" s="394"/>
      <c r="J498" s="395"/>
      <c r="K498" s="394"/>
      <c r="L498" s="394">
        <v>0</v>
      </c>
    </row>
    <row r="499" spans="1:12" s="111" customFormat="1" ht="24">
      <c r="A499" s="287"/>
      <c r="B499" s="126">
        <v>85446</v>
      </c>
      <c r="C499" s="127"/>
      <c r="D499" s="293" t="s">
        <v>46</v>
      </c>
      <c r="E499" s="386">
        <f t="shared" si="85"/>
        <v>286</v>
      </c>
      <c r="F499" s="400">
        <f aca="true" t="shared" si="92" ref="F499:L499">SUM(F500:F500)</f>
        <v>286</v>
      </c>
      <c r="G499" s="400">
        <f t="shared" si="92"/>
        <v>0</v>
      </c>
      <c r="H499" s="400">
        <f t="shared" si="92"/>
        <v>0</v>
      </c>
      <c r="I499" s="400">
        <f t="shared" si="92"/>
        <v>0</v>
      </c>
      <c r="J499" s="400">
        <f t="shared" si="92"/>
        <v>0</v>
      </c>
      <c r="K499" s="400">
        <f t="shared" si="92"/>
        <v>286</v>
      </c>
      <c r="L499" s="400">
        <f t="shared" si="92"/>
        <v>0</v>
      </c>
    </row>
    <row r="500" spans="1:12" ht="12" hidden="1">
      <c r="A500" s="283"/>
      <c r="B500" s="279"/>
      <c r="C500" s="284">
        <v>4300</v>
      </c>
      <c r="D500" s="286" t="s">
        <v>4</v>
      </c>
      <c r="E500" s="377">
        <f t="shared" si="85"/>
        <v>286</v>
      </c>
      <c r="F500" s="387">
        <f t="shared" si="91"/>
        <v>286</v>
      </c>
      <c r="G500" s="424"/>
      <c r="H500" s="424"/>
      <c r="I500" s="424"/>
      <c r="J500" s="424"/>
      <c r="K500" s="424">
        <v>286</v>
      </c>
      <c r="L500" s="407"/>
    </row>
    <row r="501" spans="1:12" s="99" customFormat="1" ht="25.5">
      <c r="A501" s="115">
        <v>900</v>
      </c>
      <c r="B501" s="119"/>
      <c r="C501" s="129"/>
      <c r="D501" s="169" t="s">
        <v>515</v>
      </c>
      <c r="E501" s="389">
        <f t="shared" si="85"/>
        <v>1329000</v>
      </c>
      <c r="F501" s="369">
        <f>SUM(F502,F508,F514,F517,F522)</f>
        <v>264000</v>
      </c>
      <c r="G501" s="404">
        <f aca="true" t="shared" si="93" ref="G501:L501">SUM(G502,G508,G514,G517,G522)</f>
        <v>0</v>
      </c>
      <c r="H501" s="404">
        <f t="shared" si="93"/>
        <v>0</v>
      </c>
      <c r="I501" s="404">
        <f t="shared" si="93"/>
        <v>0</v>
      </c>
      <c r="J501" s="404">
        <f t="shared" si="93"/>
        <v>0</v>
      </c>
      <c r="K501" s="404">
        <f t="shared" si="93"/>
        <v>264000</v>
      </c>
      <c r="L501" s="404">
        <f t="shared" si="93"/>
        <v>1065000</v>
      </c>
    </row>
    <row r="502" spans="1:12" s="111" customFormat="1" ht="24.75" customHeight="1">
      <c r="A502" s="108"/>
      <c r="B502" s="119">
        <v>90001</v>
      </c>
      <c r="C502" s="120"/>
      <c r="D502" s="123" t="s">
        <v>516</v>
      </c>
      <c r="E502" s="361">
        <f t="shared" si="85"/>
        <v>965000</v>
      </c>
      <c r="F502" s="368">
        <f aca="true" t="shared" si="94" ref="F502:L502">SUM(F503:F507)</f>
        <v>0</v>
      </c>
      <c r="G502" s="368">
        <f t="shared" si="94"/>
        <v>0</v>
      </c>
      <c r="H502" s="368">
        <f t="shared" si="94"/>
        <v>0</v>
      </c>
      <c r="I502" s="368">
        <f t="shared" si="94"/>
        <v>0</v>
      </c>
      <c r="J502" s="368">
        <f t="shared" si="94"/>
        <v>0</v>
      </c>
      <c r="K502" s="368">
        <f t="shared" si="94"/>
        <v>0</v>
      </c>
      <c r="L502" s="368">
        <f t="shared" si="94"/>
        <v>965000</v>
      </c>
    </row>
    <row r="503" spans="1:12" ht="15.75" customHeight="1" hidden="1">
      <c r="A503" s="115"/>
      <c r="B503" s="119"/>
      <c r="C503" s="120">
        <v>4260</v>
      </c>
      <c r="D503" s="124" t="s">
        <v>17</v>
      </c>
      <c r="E503" s="401">
        <f t="shared" si="85"/>
        <v>0</v>
      </c>
      <c r="F503" s="362">
        <f aca="true" t="shared" si="95" ref="F503:F525">SUM(G503:K503)</f>
        <v>0</v>
      </c>
      <c r="G503" s="394"/>
      <c r="H503" s="395"/>
      <c r="I503" s="394"/>
      <c r="J503" s="395"/>
      <c r="K503" s="394"/>
      <c r="L503" s="394"/>
    </row>
    <row r="504" spans="1:12" ht="16.5" customHeight="1" hidden="1">
      <c r="A504" s="115"/>
      <c r="B504" s="119"/>
      <c r="C504" s="120">
        <v>4300</v>
      </c>
      <c r="D504" s="124" t="s">
        <v>144</v>
      </c>
      <c r="E504" s="401">
        <f t="shared" si="85"/>
        <v>0</v>
      </c>
      <c r="F504" s="362">
        <f t="shared" si="95"/>
        <v>0</v>
      </c>
      <c r="G504" s="394"/>
      <c r="H504" s="395"/>
      <c r="I504" s="394"/>
      <c r="J504" s="395"/>
      <c r="K504" s="394"/>
      <c r="L504" s="394"/>
    </row>
    <row r="505" spans="1:12" ht="20.25" customHeight="1" hidden="1">
      <c r="A505" s="115"/>
      <c r="B505" s="119"/>
      <c r="C505" s="120">
        <v>6010</v>
      </c>
      <c r="D505" s="124"/>
      <c r="E505" s="401">
        <f t="shared" si="85"/>
        <v>965000</v>
      </c>
      <c r="F505" s="362">
        <f t="shared" si="95"/>
        <v>0</v>
      </c>
      <c r="G505" s="394"/>
      <c r="H505" s="395"/>
      <c r="I505" s="394"/>
      <c r="J505" s="395"/>
      <c r="K505" s="394"/>
      <c r="L505" s="394">
        <v>965000</v>
      </c>
    </row>
    <row r="506" spans="1:12" ht="24" hidden="1">
      <c r="A506" s="115"/>
      <c r="B506" s="119"/>
      <c r="C506" s="120">
        <v>6050</v>
      </c>
      <c r="D506" s="124" t="s">
        <v>21</v>
      </c>
      <c r="E506" s="401">
        <f aca="true" t="shared" si="96" ref="E506:E559">SUM(F506+L506)</f>
        <v>0</v>
      </c>
      <c r="F506" s="362">
        <f t="shared" si="95"/>
        <v>0</v>
      </c>
      <c r="G506" s="394"/>
      <c r="H506" s="395"/>
      <c r="I506" s="394"/>
      <c r="J506" s="395"/>
      <c r="K506" s="394"/>
      <c r="L506" s="394"/>
    </row>
    <row r="507" spans="1:12" ht="72" hidden="1">
      <c r="A507" s="115"/>
      <c r="B507" s="119"/>
      <c r="C507" s="120">
        <v>6610</v>
      </c>
      <c r="D507" s="132" t="s">
        <v>72</v>
      </c>
      <c r="E507" s="401">
        <f t="shared" si="96"/>
        <v>0</v>
      </c>
      <c r="F507" s="362">
        <f t="shared" si="95"/>
        <v>0</v>
      </c>
      <c r="G507" s="394"/>
      <c r="H507" s="395"/>
      <c r="I507" s="394"/>
      <c r="J507" s="395"/>
      <c r="K507" s="394"/>
      <c r="L507" s="394">
        <v>0</v>
      </c>
    </row>
    <row r="508" spans="1:12" s="111" customFormat="1" ht="14.25" customHeight="1">
      <c r="A508" s="108"/>
      <c r="B508" s="119">
        <v>90002</v>
      </c>
      <c r="C508" s="120"/>
      <c r="D508" s="123" t="s">
        <v>61</v>
      </c>
      <c r="E508" s="384">
        <f t="shared" si="96"/>
        <v>43000</v>
      </c>
      <c r="F508" s="368">
        <f aca="true" t="shared" si="97" ref="F508:L508">SUM(F509:F513)</f>
        <v>43000</v>
      </c>
      <c r="G508" s="368">
        <f t="shared" si="97"/>
        <v>0</v>
      </c>
      <c r="H508" s="368">
        <f t="shared" si="97"/>
        <v>0</v>
      </c>
      <c r="I508" s="368">
        <f t="shared" si="97"/>
        <v>0</v>
      </c>
      <c r="J508" s="368">
        <f t="shared" si="97"/>
        <v>0</v>
      </c>
      <c r="K508" s="368">
        <f t="shared" si="97"/>
        <v>43000</v>
      </c>
      <c r="L508" s="368">
        <f t="shared" si="97"/>
        <v>0</v>
      </c>
    </row>
    <row r="509" spans="1:12" ht="24.75" customHeight="1" hidden="1">
      <c r="A509" s="115"/>
      <c r="B509" s="119"/>
      <c r="C509" s="120">
        <v>2900</v>
      </c>
      <c r="D509" s="124"/>
      <c r="E509" s="401">
        <f t="shared" si="96"/>
        <v>6000</v>
      </c>
      <c r="F509" s="362">
        <f t="shared" si="95"/>
        <v>6000</v>
      </c>
      <c r="G509" s="394"/>
      <c r="H509" s="395"/>
      <c r="I509" s="394"/>
      <c r="J509" s="395"/>
      <c r="K509" s="394">
        <v>6000</v>
      </c>
      <c r="L509" s="394"/>
    </row>
    <row r="510" spans="1:12" ht="24.75" customHeight="1" hidden="1">
      <c r="A510" s="115"/>
      <c r="B510" s="119"/>
      <c r="C510" s="120">
        <v>4210</v>
      </c>
      <c r="D510" s="124" t="s">
        <v>3</v>
      </c>
      <c r="E510" s="401">
        <f>SUM(F510+L510)</f>
        <v>2000</v>
      </c>
      <c r="F510" s="362">
        <f>SUM(G510:K510)</f>
        <v>2000</v>
      </c>
      <c r="G510" s="394"/>
      <c r="H510" s="395"/>
      <c r="I510" s="394"/>
      <c r="J510" s="395"/>
      <c r="K510" s="394">
        <v>2000</v>
      </c>
      <c r="L510" s="394"/>
    </row>
    <row r="511" spans="1:12" ht="15.75" customHeight="1" hidden="1">
      <c r="A511" s="115"/>
      <c r="B511" s="119"/>
      <c r="C511" s="120">
        <v>4300</v>
      </c>
      <c r="D511" s="124" t="s">
        <v>4</v>
      </c>
      <c r="E511" s="401">
        <f t="shared" si="96"/>
        <v>30000</v>
      </c>
      <c r="F511" s="362">
        <f t="shared" si="95"/>
        <v>30000</v>
      </c>
      <c r="G511" s="394"/>
      <c r="H511" s="395"/>
      <c r="I511" s="394"/>
      <c r="J511" s="395"/>
      <c r="K511" s="394">
        <v>30000</v>
      </c>
      <c r="L511" s="394"/>
    </row>
    <row r="512" spans="1:12" ht="15.75" customHeight="1" hidden="1">
      <c r="A512" s="115"/>
      <c r="B512" s="119"/>
      <c r="C512" s="120">
        <v>4430</v>
      </c>
      <c r="D512" s="124" t="s">
        <v>6</v>
      </c>
      <c r="E512" s="401">
        <f t="shared" si="96"/>
        <v>5000</v>
      </c>
      <c r="F512" s="362">
        <f t="shared" si="95"/>
        <v>5000</v>
      </c>
      <c r="G512" s="394"/>
      <c r="H512" s="395"/>
      <c r="I512" s="394"/>
      <c r="J512" s="395"/>
      <c r="K512" s="394">
        <v>5000</v>
      </c>
      <c r="L512" s="394"/>
    </row>
    <row r="513" spans="1:12" ht="72" hidden="1">
      <c r="A513" s="115"/>
      <c r="B513" s="119"/>
      <c r="C513" s="120">
        <v>6610</v>
      </c>
      <c r="D513" s="132" t="s">
        <v>72</v>
      </c>
      <c r="E513" s="401">
        <f t="shared" si="96"/>
        <v>0</v>
      </c>
      <c r="F513" s="362">
        <f t="shared" si="95"/>
        <v>0</v>
      </c>
      <c r="G513" s="394"/>
      <c r="H513" s="395"/>
      <c r="I513" s="394"/>
      <c r="J513" s="395"/>
      <c r="K513" s="394"/>
      <c r="L513" s="394">
        <v>0</v>
      </c>
    </row>
    <row r="514" spans="1:12" s="111" customFormat="1" ht="15" customHeight="1">
      <c r="A514" s="108"/>
      <c r="B514" s="119">
        <v>90003</v>
      </c>
      <c r="C514" s="120"/>
      <c r="D514" s="123" t="s">
        <v>62</v>
      </c>
      <c r="E514" s="384">
        <f t="shared" si="96"/>
        <v>20000</v>
      </c>
      <c r="F514" s="368">
        <f aca="true" t="shared" si="98" ref="F514:L514">SUM(F515:F516)</f>
        <v>20000</v>
      </c>
      <c r="G514" s="368">
        <f t="shared" si="98"/>
        <v>0</v>
      </c>
      <c r="H514" s="368">
        <f t="shared" si="98"/>
        <v>0</v>
      </c>
      <c r="I514" s="368">
        <f t="shared" si="98"/>
        <v>0</v>
      </c>
      <c r="J514" s="368">
        <f t="shared" si="98"/>
        <v>0</v>
      </c>
      <c r="K514" s="368">
        <f t="shared" si="98"/>
        <v>20000</v>
      </c>
      <c r="L514" s="368">
        <f t="shared" si="98"/>
        <v>0</v>
      </c>
    </row>
    <row r="515" spans="1:12" ht="15.75" customHeight="1" hidden="1">
      <c r="A515" s="115"/>
      <c r="B515" s="119"/>
      <c r="C515" s="120">
        <v>4300</v>
      </c>
      <c r="D515" s="124" t="s">
        <v>4</v>
      </c>
      <c r="E515" s="401">
        <f t="shared" si="96"/>
        <v>20000</v>
      </c>
      <c r="F515" s="362">
        <f t="shared" si="95"/>
        <v>20000</v>
      </c>
      <c r="G515" s="394"/>
      <c r="H515" s="395"/>
      <c r="I515" s="394"/>
      <c r="J515" s="395"/>
      <c r="K515" s="394">
        <v>20000</v>
      </c>
      <c r="L515" s="394"/>
    </row>
    <row r="516" spans="1:12" ht="26.25" customHeight="1" hidden="1">
      <c r="A516" s="115"/>
      <c r="B516" s="119"/>
      <c r="C516" s="120">
        <v>4530</v>
      </c>
      <c r="D516" s="124" t="s">
        <v>20</v>
      </c>
      <c r="E516" s="401">
        <f t="shared" si="96"/>
        <v>0</v>
      </c>
      <c r="F516" s="362">
        <f t="shared" si="95"/>
        <v>0</v>
      </c>
      <c r="G516" s="394"/>
      <c r="H516" s="395"/>
      <c r="I516" s="394"/>
      <c r="J516" s="395"/>
      <c r="K516" s="394"/>
      <c r="L516" s="394"/>
    </row>
    <row r="517" spans="1:12" s="111" customFormat="1" ht="12">
      <c r="A517" s="108"/>
      <c r="B517" s="119">
        <v>90015</v>
      </c>
      <c r="C517" s="120"/>
      <c r="D517" s="123" t="s">
        <v>246</v>
      </c>
      <c r="E517" s="361">
        <f t="shared" si="96"/>
        <v>285000</v>
      </c>
      <c r="F517" s="368">
        <f aca="true" t="shared" si="99" ref="F517:L517">SUM(F518:F521)</f>
        <v>185000</v>
      </c>
      <c r="G517" s="368">
        <f t="shared" si="99"/>
        <v>0</v>
      </c>
      <c r="H517" s="368">
        <f t="shared" si="99"/>
        <v>0</v>
      </c>
      <c r="I517" s="368">
        <f t="shared" si="99"/>
        <v>0</v>
      </c>
      <c r="J517" s="368">
        <f t="shared" si="99"/>
        <v>0</v>
      </c>
      <c r="K517" s="368">
        <f t="shared" si="99"/>
        <v>185000</v>
      </c>
      <c r="L517" s="368">
        <f t="shared" si="99"/>
        <v>100000</v>
      </c>
    </row>
    <row r="518" spans="1:12" ht="24" hidden="1">
      <c r="A518" s="115"/>
      <c r="B518" s="119"/>
      <c r="C518" s="120">
        <v>4210</v>
      </c>
      <c r="D518" s="124" t="s">
        <v>3</v>
      </c>
      <c r="E518" s="361">
        <f t="shared" si="96"/>
        <v>0</v>
      </c>
      <c r="F518" s="362">
        <f t="shared" si="95"/>
        <v>0</v>
      </c>
      <c r="G518" s="394"/>
      <c r="H518" s="395"/>
      <c r="I518" s="394"/>
      <c r="J518" s="395"/>
      <c r="K518" s="394"/>
      <c r="L518" s="394"/>
    </row>
    <row r="519" spans="1:12" ht="16.5" customHeight="1" hidden="1">
      <c r="A519" s="115"/>
      <c r="B519" s="119"/>
      <c r="C519" s="120">
        <v>4260</v>
      </c>
      <c r="D519" s="124" t="s">
        <v>17</v>
      </c>
      <c r="E519" s="401">
        <f t="shared" si="96"/>
        <v>170000</v>
      </c>
      <c r="F519" s="362">
        <f t="shared" si="95"/>
        <v>170000</v>
      </c>
      <c r="G519" s="394"/>
      <c r="H519" s="395"/>
      <c r="I519" s="394"/>
      <c r="J519" s="395"/>
      <c r="K519" s="394">
        <v>170000</v>
      </c>
      <c r="L519" s="394"/>
    </row>
    <row r="520" spans="1:12" ht="12" hidden="1">
      <c r="A520" s="115"/>
      <c r="B520" s="119"/>
      <c r="C520" s="120">
        <v>4300</v>
      </c>
      <c r="D520" s="124" t="s">
        <v>4</v>
      </c>
      <c r="E520" s="401">
        <f t="shared" si="96"/>
        <v>15000</v>
      </c>
      <c r="F520" s="362">
        <f t="shared" si="95"/>
        <v>15000</v>
      </c>
      <c r="G520" s="394"/>
      <c r="H520" s="395"/>
      <c r="I520" s="394"/>
      <c r="J520" s="395"/>
      <c r="K520" s="394">
        <v>15000</v>
      </c>
      <c r="L520" s="394"/>
    </row>
    <row r="521" spans="1:12" ht="24" hidden="1">
      <c r="A521" s="115"/>
      <c r="B521" s="119"/>
      <c r="C521" s="120">
        <v>6050</v>
      </c>
      <c r="D521" s="124" t="s">
        <v>21</v>
      </c>
      <c r="E521" s="401">
        <f t="shared" si="96"/>
        <v>100000</v>
      </c>
      <c r="F521" s="362">
        <f t="shared" si="95"/>
        <v>0</v>
      </c>
      <c r="G521" s="394"/>
      <c r="H521" s="395"/>
      <c r="I521" s="394"/>
      <c r="J521" s="395"/>
      <c r="K521" s="394"/>
      <c r="L521" s="394">
        <v>100000</v>
      </c>
    </row>
    <row r="522" spans="1:12" s="111" customFormat="1" ht="12">
      <c r="A522" s="108"/>
      <c r="B522" s="119">
        <v>90095</v>
      </c>
      <c r="C522" s="120"/>
      <c r="D522" s="123" t="s">
        <v>485</v>
      </c>
      <c r="E522" s="361">
        <f t="shared" si="96"/>
        <v>16000</v>
      </c>
      <c r="F522" s="368">
        <f aca="true" t="shared" si="100" ref="F522:L522">SUM(F523:F525)</f>
        <v>16000</v>
      </c>
      <c r="G522" s="368">
        <f t="shared" si="100"/>
        <v>0</v>
      </c>
      <c r="H522" s="368">
        <f t="shared" si="100"/>
        <v>0</v>
      </c>
      <c r="I522" s="368">
        <f t="shared" si="100"/>
        <v>0</v>
      </c>
      <c r="J522" s="368">
        <f t="shared" si="100"/>
        <v>0</v>
      </c>
      <c r="K522" s="368">
        <f t="shared" si="100"/>
        <v>16000</v>
      </c>
      <c r="L522" s="368">
        <f t="shared" si="100"/>
        <v>0</v>
      </c>
    </row>
    <row r="523" spans="1:12" ht="24" hidden="1">
      <c r="A523" s="115"/>
      <c r="B523" s="119"/>
      <c r="C523" s="120">
        <v>4210</v>
      </c>
      <c r="D523" s="124" t="s">
        <v>3</v>
      </c>
      <c r="E523" s="401">
        <f t="shared" si="96"/>
        <v>6000</v>
      </c>
      <c r="F523" s="362">
        <f t="shared" si="95"/>
        <v>6000</v>
      </c>
      <c r="G523" s="394"/>
      <c r="H523" s="395"/>
      <c r="I523" s="394"/>
      <c r="J523" s="395"/>
      <c r="K523" s="394">
        <v>6000</v>
      </c>
      <c r="L523" s="394"/>
    </row>
    <row r="524" spans="1:12" ht="12" hidden="1">
      <c r="A524" s="115"/>
      <c r="B524" s="119"/>
      <c r="C524" s="120">
        <v>4300</v>
      </c>
      <c r="D524" s="124"/>
      <c r="E524" s="401">
        <f>SUM(F524+L524)</f>
        <v>10000</v>
      </c>
      <c r="F524" s="362">
        <f>SUM(G524:K524)</f>
        <v>10000</v>
      </c>
      <c r="G524" s="394"/>
      <c r="H524" s="395"/>
      <c r="I524" s="394"/>
      <c r="J524" s="395"/>
      <c r="K524" s="394">
        <v>10000</v>
      </c>
      <c r="L524" s="394"/>
    </row>
    <row r="525" spans="1:12" ht="36" hidden="1">
      <c r="A525" s="115"/>
      <c r="B525" s="119"/>
      <c r="C525" s="120">
        <v>6060</v>
      </c>
      <c r="D525" s="124" t="s">
        <v>43</v>
      </c>
      <c r="E525" s="401">
        <f t="shared" si="96"/>
        <v>0</v>
      </c>
      <c r="F525" s="362">
        <f t="shared" si="95"/>
        <v>0</v>
      </c>
      <c r="G525" s="407"/>
      <c r="H525" s="395"/>
      <c r="I525" s="394"/>
      <c r="J525" s="395"/>
      <c r="K525" s="394"/>
      <c r="L525" s="394"/>
    </row>
    <row r="526" spans="1:12" s="99" customFormat="1" ht="25.5">
      <c r="A526" s="106">
        <v>921</v>
      </c>
      <c r="B526" s="128"/>
      <c r="C526" s="122"/>
      <c r="D526" s="168" t="s">
        <v>63</v>
      </c>
      <c r="E526" s="359">
        <f t="shared" si="96"/>
        <v>1811022</v>
      </c>
      <c r="F526" s="370">
        <f aca="true" t="shared" si="101" ref="F526:L526">SUM(F527,F538,F545)</f>
        <v>202952</v>
      </c>
      <c r="G526" s="371">
        <f t="shared" si="101"/>
        <v>30000</v>
      </c>
      <c r="H526" s="371">
        <f t="shared" si="101"/>
        <v>110000</v>
      </c>
      <c r="I526" s="371">
        <f t="shared" si="101"/>
        <v>0</v>
      </c>
      <c r="J526" s="371">
        <f t="shared" si="101"/>
        <v>0</v>
      </c>
      <c r="K526" s="371">
        <f t="shared" si="101"/>
        <v>62952</v>
      </c>
      <c r="L526" s="371">
        <f t="shared" si="101"/>
        <v>1608070</v>
      </c>
    </row>
    <row r="527" spans="1:12" s="111" customFormat="1" ht="24" customHeight="1">
      <c r="A527" s="108"/>
      <c r="B527" s="119">
        <v>92105</v>
      </c>
      <c r="C527" s="120"/>
      <c r="D527" s="123" t="s">
        <v>64</v>
      </c>
      <c r="E527" s="361">
        <f t="shared" si="96"/>
        <v>1695422</v>
      </c>
      <c r="F527" s="368">
        <f>SUM(F528:F537)</f>
        <v>87352</v>
      </c>
      <c r="G527" s="368">
        <f aca="true" t="shared" si="102" ref="G527:L527">SUM(G528:G537)</f>
        <v>5000</v>
      </c>
      <c r="H527" s="368">
        <f t="shared" si="102"/>
        <v>50000</v>
      </c>
      <c r="I527" s="368">
        <f t="shared" si="102"/>
        <v>0</v>
      </c>
      <c r="J527" s="368">
        <f t="shared" si="102"/>
        <v>0</v>
      </c>
      <c r="K527" s="368">
        <f t="shared" si="102"/>
        <v>32352</v>
      </c>
      <c r="L527" s="368">
        <f t="shared" si="102"/>
        <v>1608070</v>
      </c>
    </row>
    <row r="528" spans="1:12" s="111" customFormat="1" ht="51" customHeight="1" hidden="1">
      <c r="A528" s="108"/>
      <c r="B528" s="119"/>
      <c r="C528" s="120">
        <v>2820</v>
      </c>
      <c r="D528" s="132" t="s">
        <v>113</v>
      </c>
      <c r="E528" s="361">
        <f t="shared" si="96"/>
        <v>50000</v>
      </c>
      <c r="F528" s="362">
        <f aca="true" t="shared" si="103" ref="F528:F546">SUM(G528:K528)</f>
        <v>50000</v>
      </c>
      <c r="G528" s="406"/>
      <c r="H528" s="398">
        <v>50000</v>
      </c>
      <c r="I528" s="406">
        <v>0</v>
      </c>
      <c r="J528" s="398"/>
      <c r="K528" s="406"/>
      <c r="L528" s="406"/>
    </row>
    <row r="529" spans="1:12" s="111" customFormat="1" ht="15.75" customHeight="1" hidden="1">
      <c r="A529" s="108"/>
      <c r="B529" s="119"/>
      <c r="C529" s="120">
        <v>4170</v>
      </c>
      <c r="D529" s="132"/>
      <c r="E529" s="361">
        <f>SUM(F529+L529)</f>
        <v>5000</v>
      </c>
      <c r="F529" s="362">
        <f t="shared" si="103"/>
        <v>5000</v>
      </c>
      <c r="G529" s="406">
        <v>5000</v>
      </c>
      <c r="H529" s="398"/>
      <c r="I529" s="406"/>
      <c r="J529" s="398"/>
      <c r="K529" s="406"/>
      <c r="L529" s="406"/>
    </row>
    <row r="530" spans="1:12" ht="24" hidden="1">
      <c r="A530" s="115"/>
      <c r="B530" s="119"/>
      <c r="C530" s="120">
        <v>4210</v>
      </c>
      <c r="D530" s="124" t="s">
        <v>3</v>
      </c>
      <c r="E530" s="401">
        <f t="shared" si="96"/>
        <v>2200</v>
      </c>
      <c r="F530" s="362">
        <f t="shared" si="103"/>
        <v>2200</v>
      </c>
      <c r="G530" s="394"/>
      <c r="H530" s="395"/>
      <c r="I530" s="394"/>
      <c r="J530" s="395"/>
      <c r="K530" s="394">
        <v>2200</v>
      </c>
      <c r="L530" s="394"/>
    </row>
    <row r="531" spans="1:12" ht="26.25" customHeight="1" hidden="1">
      <c r="A531" s="115"/>
      <c r="B531" s="119"/>
      <c r="C531" s="120">
        <v>4210</v>
      </c>
      <c r="D531" s="124" t="s">
        <v>364</v>
      </c>
      <c r="E531" s="401">
        <f>SUM(F531+L531)</f>
        <v>8800</v>
      </c>
      <c r="F531" s="362">
        <f>SUM(G531:K531)</f>
        <v>8800</v>
      </c>
      <c r="G531" s="394"/>
      <c r="H531" s="395"/>
      <c r="I531" s="394"/>
      <c r="J531" s="395"/>
      <c r="K531" s="394">
        <v>8800</v>
      </c>
      <c r="L531" s="394"/>
    </row>
    <row r="532" spans="1:12" ht="24.75" customHeight="1" hidden="1">
      <c r="A532" s="115"/>
      <c r="B532" s="119"/>
      <c r="C532" s="120">
        <v>4210</v>
      </c>
      <c r="D532" s="124" t="s">
        <v>365</v>
      </c>
      <c r="E532" s="401">
        <f>SUM(F532+L532)</f>
        <v>9676</v>
      </c>
      <c r="F532" s="362">
        <f>SUM(G532:K532)</f>
        <v>9676</v>
      </c>
      <c r="G532" s="394"/>
      <c r="H532" s="395"/>
      <c r="I532" s="394"/>
      <c r="J532" s="395"/>
      <c r="K532" s="394">
        <v>9676</v>
      </c>
      <c r="L532" s="394"/>
    </row>
    <row r="533" spans="1:12" ht="12" hidden="1">
      <c r="A533" s="115"/>
      <c r="B533" s="119"/>
      <c r="C533" s="120">
        <v>4260</v>
      </c>
      <c r="D533" s="124"/>
      <c r="E533" s="401">
        <f>SUM(F533+L533)</f>
        <v>1000</v>
      </c>
      <c r="F533" s="362">
        <f>SUM(G533:K533)</f>
        <v>1000</v>
      </c>
      <c r="G533" s="394"/>
      <c r="H533" s="395"/>
      <c r="I533" s="394"/>
      <c r="J533" s="395"/>
      <c r="K533" s="394">
        <v>1000</v>
      </c>
      <c r="L533" s="394"/>
    </row>
    <row r="534" spans="1:12" ht="12" hidden="1">
      <c r="A534" s="115"/>
      <c r="B534" s="119"/>
      <c r="C534" s="120">
        <v>4300</v>
      </c>
      <c r="D534" s="124"/>
      <c r="E534" s="401">
        <f>SUM(F534+L534)</f>
        <v>1000</v>
      </c>
      <c r="F534" s="362">
        <f>SUM(G534:K534)</f>
        <v>1000</v>
      </c>
      <c r="G534" s="394"/>
      <c r="H534" s="395"/>
      <c r="I534" s="394"/>
      <c r="J534" s="395"/>
      <c r="K534" s="394">
        <v>1000</v>
      </c>
      <c r="L534" s="394"/>
    </row>
    <row r="535" spans="1:12" ht="36" hidden="1">
      <c r="A535" s="115"/>
      <c r="B535" s="119"/>
      <c r="C535" s="120">
        <v>4300</v>
      </c>
      <c r="D535" s="124" t="s">
        <v>389</v>
      </c>
      <c r="E535" s="401">
        <f t="shared" si="96"/>
        <v>9676</v>
      </c>
      <c r="F535" s="362">
        <f t="shared" si="103"/>
        <v>9676</v>
      </c>
      <c r="G535" s="394"/>
      <c r="H535" s="395"/>
      <c r="I535" s="394"/>
      <c r="J535" s="395"/>
      <c r="K535" s="394">
        <v>9676</v>
      </c>
      <c r="L535" s="394">
        <v>0</v>
      </c>
    </row>
    <row r="536" spans="1:12" ht="36" hidden="1">
      <c r="A536" s="115"/>
      <c r="B536" s="119"/>
      <c r="C536" s="120">
        <v>6058</v>
      </c>
      <c r="D536" s="124" t="s">
        <v>332</v>
      </c>
      <c r="E536" s="401">
        <f>SUM(F536+L536)</f>
        <v>1040904</v>
      </c>
      <c r="F536" s="362">
        <f>SUM(G536:K536)</f>
        <v>0</v>
      </c>
      <c r="G536" s="394"/>
      <c r="H536" s="395"/>
      <c r="I536" s="394"/>
      <c r="J536" s="395"/>
      <c r="K536" s="394"/>
      <c r="L536" s="394">
        <v>1040904</v>
      </c>
    </row>
    <row r="537" spans="1:12" ht="36" hidden="1">
      <c r="A537" s="115"/>
      <c r="B537" s="119"/>
      <c r="C537" s="120">
        <v>6059</v>
      </c>
      <c r="D537" s="124" t="s">
        <v>327</v>
      </c>
      <c r="E537" s="401">
        <f>SUM(F537+L537)</f>
        <v>567166</v>
      </c>
      <c r="F537" s="362">
        <f>SUM(G537:K537)</f>
        <v>0</v>
      </c>
      <c r="G537" s="394"/>
      <c r="H537" s="395"/>
      <c r="I537" s="394"/>
      <c r="J537" s="395"/>
      <c r="K537" s="394"/>
      <c r="L537" s="394">
        <v>567166</v>
      </c>
    </row>
    <row r="538" spans="1:12" s="111" customFormat="1" ht="23.25" customHeight="1">
      <c r="A538" s="108"/>
      <c r="B538" s="119">
        <v>92109</v>
      </c>
      <c r="C538" s="120"/>
      <c r="D538" s="123" t="s">
        <v>65</v>
      </c>
      <c r="E538" s="361">
        <f t="shared" si="96"/>
        <v>55600</v>
      </c>
      <c r="F538" s="368">
        <f aca="true" t="shared" si="104" ref="F538:L538">SUM(F539:F544)</f>
        <v>55600</v>
      </c>
      <c r="G538" s="368">
        <f t="shared" si="104"/>
        <v>25000</v>
      </c>
      <c r="H538" s="368">
        <f t="shared" si="104"/>
        <v>0</v>
      </c>
      <c r="I538" s="368">
        <f t="shared" si="104"/>
        <v>0</v>
      </c>
      <c r="J538" s="368">
        <f t="shared" si="104"/>
        <v>0</v>
      </c>
      <c r="K538" s="368">
        <f t="shared" si="104"/>
        <v>30600</v>
      </c>
      <c r="L538" s="368">
        <f t="shared" si="104"/>
        <v>0</v>
      </c>
    </row>
    <row r="539" spans="1:12" ht="24" hidden="1">
      <c r="A539" s="115"/>
      <c r="B539" s="119"/>
      <c r="C539" s="120">
        <v>4210</v>
      </c>
      <c r="D539" s="124" t="s">
        <v>3</v>
      </c>
      <c r="E539" s="401">
        <f t="shared" si="96"/>
        <v>5000</v>
      </c>
      <c r="F539" s="362">
        <f t="shared" si="103"/>
        <v>5000</v>
      </c>
      <c r="G539" s="394"/>
      <c r="H539" s="395"/>
      <c r="I539" s="394"/>
      <c r="J539" s="395"/>
      <c r="K539" s="394">
        <v>5000</v>
      </c>
      <c r="L539" s="394"/>
    </row>
    <row r="540" spans="1:12" ht="12" hidden="1">
      <c r="A540" s="115"/>
      <c r="B540" s="119"/>
      <c r="C540" s="120">
        <v>4170</v>
      </c>
      <c r="D540" s="124"/>
      <c r="E540" s="401">
        <f>SUM(F540+L540)</f>
        <v>25000</v>
      </c>
      <c r="F540" s="362">
        <f>SUM(G540:K540)</f>
        <v>25000</v>
      </c>
      <c r="G540" s="394">
        <v>25000</v>
      </c>
      <c r="H540" s="395"/>
      <c r="I540" s="394"/>
      <c r="J540" s="395"/>
      <c r="K540" s="394"/>
      <c r="L540" s="394"/>
    </row>
    <row r="541" spans="1:12" ht="12" hidden="1">
      <c r="A541" s="115"/>
      <c r="B541" s="119"/>
      <c r="C541" s="120">
        <v>4260</v>
      </c>
      <c r="D541" s="124" t="s">
        <v>17</v>
      </c>
      <c r="E541" s="401">
        <f t="shared" si="96"/>
        <v>15000</v>
      </c>
      <c r="F541" s="362">
        <f t="shared" si="103"/>
        <v>15000</v>
      </c>
      <c r="G541" s="394"/>
      <c r="H541" s="395"/>
      <c r="I541" s="394"/>
      <c r="J541" s="395"/>
      <c r="K541" s="394">
        <v>15000</v>
      </c>
      <c r="L541" s="394"/>
    </row>
    <row r="542" spans="1:12" ht="12" hidden="1">
      <c r="A542" s="115"/>
      <c r="B542" s="119"/>
      <c r="C542" s="120">
        <v>4210</v>
      </c>
      <c r="D542" s="124" t="s">
        <v>366</v>
      </c>
      <c r="E542" s="401">
        <f>SUM(F542+L542)</f>
        <v>3600</v>
      </c>
      <c r="F542" s="362">
        <f>SUM(G542:K542)</f>
        <v>3600</v>
      </c>
      <c r="G542" s="394"/>
      <c r="H542" s="395"/>
      <c r="I542" s="394"/>
      <c r="J542" s="395"/>
      <c r="K542" s="394">
        <v>3600</v>
      </c>
      <c r="L542" s="394"/>
    </row>
    <row r="543" spans="1:12" ht="12" hidden="1">
      <c r="A543" s="115"/>
      <c r="B543" s="119"/>
      <c r="C543" s="120">
        <v>4400</v>
      </c>
      <c r="D543" s="124"/>
      <c r="E543" s="401">
        <f t="shared" si="96"/>
        <v>0</v>
      </c>
      <c r="F543" s="362">
        <f t="shared" si="103"/>
        <v>0</v>
      </c>
      <c r="G543" s="394"/>
      <c r="H543" s="395"/>
      <c r="I543" s="394"/>
      <c r="J543" s="395"/>
      <c r="K543" s="394"/>
      <c r="L543" s="394"/>
    </row>
    <row r="544" spans="1:12" ht="12" hidden="1">
      <c r="A544" s="115"/>
      <c r="B544" s="119"/>
      <c r="C544" s="120">
        <v>4300</v>
      </c>
      <c r="D544" s="124" t="s">
        <v>4</v>
      </c>
      <c r="E544" s="401">
        <f t="shared" si="96"/>
        <v>7000</v>
      </c>
      <c r="F544" s="362">
        <f t="shared" si="103"/>
        <v>7000</v>
      </c>
      <c r="G544" s="394"/>
      <c r="H544" s="395"/>
      <c r="I544" s="394"/>
      <c r="J544" s="395"/>
      <c r="K544" s="394">
        <v>7000</v>
      </c>
      <c r="L544" s="394"/>
    </row>
    <row r="545" spans="1:12" s="111" customFormat="1" ht="12">
      <c r="A545" s="108"/>
      <c r="B545" s="119">
        <v>92116</v>
      </c>
      <c r="C545" s="120"/>
      <c r="D545" s="123" t="s">
        <v>66</v>
      </c>
      <c r="E545" s="361">
        <f t="shared" si="96"/>
        <v>60000</v>
      </c>
      <c r="F545" s="368">
        <f aca="true" t="shared" si="105" ref="F545:L545">SUM(F546:F546)</f>
        <v>60000</v>
      </c>
      <c r="G545" s="368">
        <f t="shared" si="105"/>
        <v>0</v>
      </c>
      <c r="H545" s="368">
        <f t="shared" si="105"/>
        <v>60000</v>
      </c>
      <c r="I545" s="368">
        <f t="shared" si="105"/>
        <v>0</v>
      </c>
      <c r="J545" s="368">
        <f t="shared" si="105"/>
        <v>0</v>
      </c>
      <c r="K545" s="368">
        <f t="shared" si="105"/>
        <v>0</v>
      </c>
      <c r="L545" s="368">
        <f t="shared" si="105"/>
        <v>0</v>
      </c>
    </row>
    <row r="546" spans="1:12" ht="36" hidden="1">
      <c r="A546" s="115"/>
      <c r="B546" s="119"/>
      <c r="C546" s="120">
        <v>2480</v>
      </c>
      <c r="D546" s="124" t="s">
        <v>118</v>
      </c>
      <c r="E546" s="401">
        <f t="shared" si="96"/>
        <v>60000</v>
      </c>
      <c r="F546" s="362">
        <f t="shared" si="103"/>
        <v>60000</v>
      </c>
      <c r="G546" s="407"/>
      <c r="H546" s="395">
        <v>60000</v>
      </c>
      <c r="I546" s="394">
        <v>0</v>
      </c>
      <c r="J546" s="395"/>
      <c r="K546" s="394"/>
      <c r="L546" s="394"/>
    </row>
    <row r="547" spans="1:12" s="99" customFormat="1" ht="12.75">
      <c r="A547" s="106">
        <v>926</v>
      </c>
      <c r="B547" s="121"/>
      <c r="C547" s="122"/>
      <c r="D547" s="168" t="s">
        <v>67</v>
      </c>
      <c r="E547" s="359">
        <f t="shared" si="96"/>
        <v>2215572</v>
      </c>
      <c r="F547" s="370">
        <f aca="true" t="shared" si="106" ref="F547:L547">SUM(F548,F558,F566)</f>
        <v>115572</v>
      </c>
      <c r="G547" s="370">
        <f t="shared" si="106"/>
        <v>52000</v>
      </c>
      <c r="H547" s="370">
        <f t="shared" si="106"/>
        <v>20000</v>
      </c>
      <c r="I547" s="370">
        <f t="shared" si="106"/>
        <v>0</v>
      </c>
      <c r="J547" s="370">
        <f t="shared" si="106"/>
        <v>0</v>
      </c>
      <c r="K547" s="370">
        <f t="shared" si="106"/>
        <v>43572</v>
      </c>
      <c r="L547" s="370">
        <f t="shared" si="106"/>
        <v>2100000</v>
      </c>
    </row>
    <row r="548" spans="1:12" s="111" customFormat="1" ht="12">
      <c r="A548" s="108"/>
      <c r="B548" s="119">
        <v>92601</v>
      </c>
      <c r="C548" s="120"/>
      <c r="D548" s="123" t="s">
        <v>227</v>
      </c>
      <c r="E548" s="361">
        <f>SUM(F548+L548)</f>
        <v>70000</v>
      </c>
      <c r="F548" s="368">
        <f>SUM(F549:F557)</f>
        <v>70000</v>
      </c>
      <c r="G548" s="368">
        <f aca="true" t="shared" si="107" ref="G548:L548">SUM(G549:G557)</f>
        <v>52000</v>
      </c>
      <c r="H548" s="368">
        <f t="shared" si="107"/>
        <v>0</v>
      </c>
      <c r="I548" s="368">
        <f t="shared" si="107"/>
        <v>0</v>
      </c>
      <c r="J548" s="368">
        <f t="shared" si="107"/>
        <v>0</v>
      </c>
      <c r="K548" s="368">
        <f t="shared" si="107"/>
        <v>18000</v>
      </c>
      <c r="L548" s="368">
        <f t="shared" si="107"/>
        <v>0</v>
      </c>
    </row>
    <row r="549" spans="1:12" s="111" customFormat="1" ht="21" customHeight="1" hidden="1">
      <c r="A549" s="108"/>
      <c r="B549" s="119"/>
      <c r="C549" s="120">
        <v>3030</v>
      </c>
      <c r="D549" s="123"/>
      <c r="E549" s="401">
        <f aca="true" t="shared" si="108" ref="E549:E556">SUM(F549+L549)</f>
        <v>2000</v>
      </c>
      <c r="F549" s="362">
        <f aca="true" t="shared" si="109" ref="F549:F556">SUM(G549:K549)</f>
        <v>2000</v>
      </c>
      <c r="G549" s="406"/>
      <c r="H549" s="398"/>
      <c r="I549" s="406"/>
      <c r="J549" s="398"/>
      <c r="K549" s="406">
        <v>2000</v>
      </c>
      <c r="L549" s="406"/>
    </row>
    <row r="550" spans="1:12" s="111" customFormat="1" ht="12" hidden="1">
      <c r="A550" s="108"/>
      <c r="B550" s="119"/>
      <c r="C550" s="120">
        <v>4010</v>
      </c>
      <c r="D550" s="123"/>
      <c r="E550" s="401">
        <f t="shared" si="108"/>
        <v>30000</v>
      </c>
      <c r="F550" s="362">
        <f t="shared" si="109"/>
        <v>30000</v>
      </c>
      <c r="G550" s="406">
        <v>30000</v>
      </c>
      <c r="H550" s="398"/>
      <c r="I550" s="406"/>
      <c r="J550" s="398"/>
      <c r="K550" s="406"/>
      <c r="L550" s="406"/>
    </row>
    <row r="551" spans="1:12" s="111" customFormat="1" ht="12" hidden="1">
      <c r="A551" s="108"/>
      <c r="B551" s="119"/>
      <c r="C551" s="120">
        <v>4110</v>
      </c>
      <c r="D551" s="123"/>
      <c r="E551" s="401">
        <f t="shared" si="108"/>
        <v>5000</v>
      </c>
      <c r="F551" s="362">
        <f t="shared" si="109"/>
        <v>5000</v>
      </c>
      <c r="G551" s="406">
        <v>5000</v>
      </c>
      <c r="H551" s="398"/>
      <c r="I551" s="406"/>
      <c r="J551" s="398"/>
      <c r="K551" s="406"/>
      <c r="L551" s="406"/>
    </row>
    <row r="552" spans="1:12" s="111" customFormat="1" ht="12" hidden="1">
      <c r="A552" s="108"/>
      <c r="B552" s="119"/>
      <c r="C552" s="120">
        <v>4120</v>
      </c>
      <c r="D552" s="123"/>
      <c r="E552" s="401">
        <f t="shared" si="108"/>
        <v>2000</v>
      </c>
      <c r="F552" s="362">
        <f t="shared" si="109"/>
        <v>2000</v>
      </c>
      <c r="G552" s="406">
        <v>2000</v>
      </c>
      <c r="H552" s="398"/>
      <c r="I552" s="406"/>
      <c r="J552" s="398"/>
      <c r="K552" s="406"/>
      <c r="L552" s="406"/>
    </row>
    <row r="553" spans="1:12" s="111" customFormat="1" ht="12" hidden="1">
      <c r="A553" s="108"/>
      <c r="B553" s="119"/>
      <c r="C553" s="120">
        <v>4170</v>
      </c>
      <c r="D553" s="123"/>
      <c r="E553" s="401">
        <f t="shared" si="108"/>
        <v>15000</v>
      </c>
      <c r="F553" s="362">
        <f t="shared" si="109"/>
        <v>15000</v>
      </c>
      <c r="G553" s="406">
        <v>15000</v>
      </c>
      <c r="H553" s="398"/>
      <c r="I553" s="406"/>
      <c r="J553" s="398"/>
      <c r="K553" s="406"/>
      <c r="L553" s="406"/>
    </row>
    <row r="554" spans="1:12" s="111" customFormat="1" ht="12" hidden="1">
      <c r="A554" s="108"/>
      <c r="B554" s="119"/>
      <c r="C554" s="120">
        <v>4210</v>
      </c>
      <c r="D554" s="123"/>
      <c r="E554" s="401">
        <f t="shared" si="108"/>
        <v>3000</v>
      </c>
      <c r="F554" s="362">
        <f t="shared" si="109"/>
        <v>3000</v>
      </c>
      <c r="G554" s="406"/>
      <c r="H554" s="398"/>
      <c r="I554" s="406"/>
      <c r="J554" s="398"/>
      <c r="K554" s="406">
        <v>3000</v>
      </c>
      <c r="L554" s="406"/>
    </row>
    <row r="555" spans="1:12" s="111" customFormat="1" ht="12" hidden="1">
      <c r="A555" s="108"/>
      <c r="B555" s="119"/>
      <c r="C555" s="120">
        <v>4260</v>
      </c>
      <c r="D555" s="123"/>
      <c r="E555" s="401">
        <f t="shared" si="108"/>
        <v>8000</v>
      </c>
      <c r="F555" s="362">
        <f t="shared" si="109"/>
        <v>8000</v>
      </c>
      <c r="G555" s="406"/>
      <c r="H555" s="398"/>
      <c r="I555" s="406"/>
      <c r="J555" s="398"/>
      <c r="K555" s="406">
        <v>8000</v>
      </c>
      <c r="L555" s="406"/>
    </row>
    <row r="556" spans="1:12" s="111" customFormat="1" ht="12" hidden="1">
      <c r="A556" s="108"/>
      <c r="B556" s="119"/>
      <c r="C556" s="120">
        <v>4300</v>
      </c>
      <c r="D556" s="123"/>
      <c r="E556" s="401">
        <f t="shared" si="108"/>
        <v>5000</v>
      </c>
      <c r="F556" s="362">
        <f t="shared" si="109"/>
        <v>5000</v>
      </c>
      <c r="G556" s="406"/>
      <c r="H556" s="398"/>
      <c r="I556" s="406"/>
      <c r="J556" s="398"/>
      <c r="K556" s="406">
        <v>5000</v>
      </c>
      <c r="L556" s="406"/>
    </row>
    <row r="557" spans="1:12" s="111" customFormat="1" ht="36" customHeight="1" hidden="1">
      <c r="A557" s="108"/>
      <c r="B557" s="119"/>
      <c r="C557" s="120">
        <v>4300</v>
      </c>
      <c r="D557" s="124" t="s">
        <v>399</v>
      </c>
      <c r="E557" s="401">
        <f>SUM(F557+L557)</f>
        <v>0</v>
      </c>
      <c r="F557" s="362">
        <f>SUM(G557:K557)</f>
        <v>0</v>
      </c>
      <c r="G557" s="406"/>
      <c r="H557" s="398"/>
      <c r="I557" s="406"/>
      <c r="J557" s="398"/>
      <c r="K557" s="406">
        <v>0</v>
      </c>
      <c r="L557" s="406">
        <v>0</v>
      </c>
    </row>
    <row r="558" spans="1:12" s="111" customFormat="1" ht="24">
      <c r="A558" s="108"/>
      <c r="B558" s="119">
        <v>92605</v>
      </c>
      <c r="C558" s="120"/>
      <c r="D558" s="123" t="s">
        <v>68</v>
      </c>
      <c r="E558" s="361">
        <f t="shared" si="96"/>
        <v>45572</v>
      </c>
      <c r="F558" s="368">
        <f aca="true" t="shared" si="110" ref="F558:L558">SUM(F559:F565)</f>
        <v>45572</v>
      </c>
      <c r="G558" s="368">
        <f t="shared" si="110"/>
        <v>0</v>
      </c>
      <c r="H558" s="368">
        <f t="shared" si="110"/>
        <v>20000</v>
      </c>
      <c r="I558" s="368">
        <f t="shared" si="110"/>
        <v>0</v>
      </c>
      <c r="J558" s="368">
        <f t="shared" si="110"/>
        <v>0</v>
      </c>
      <c r="K558" s="368">
        <f t="shared" si="110"/>
        <v>25572</v>
      </c>
      <c r="L558" s="368">
        <f t="shared" si="110"/>
        <v>0</v>
      </c>
    </row>
    <row r="559" spans="1:12" s="111" customFormat="1" ht="51.75" customHeight="1" hidden="1">
      <c r="A559" s="108"/>
      <c r="B559" s="119"/>
      <c r="C559" s="120">
        <v>2820</v>
      </c>
      <c r="D559" s="132" t="s">
        <v>113</v>
      </c>
      <c r="E559" s="401">
        <f t="shared" si="96"/>
        <v>20000</v>
      </c>
      <c r="F559" s="425">
        <f aca="true" t="shared" si="111" ref="F559:F565">SUM(G559:K559)</f>
        <v>20000</v>
      </c>
      <c r="G559" s="406"/>
      <c r="H559" s="398">
        <v>20000</v>
      </c>
      <c r="I559" s="406"/>
      <c r="J559" s="398"/>
      <c r="K559" s="406"/>
      <c r="L559" s="406"/>
    </row>
    <row r="560" spans="1:12" s="111" customFormat="1" ht="13.5" customHeight="1" hidden="1">
      <c r="A560" s="108"/>
      <c r="B560" s="119"/>
      <c r="C560" s="120">
        <v>4210</v>
      </c>
      <c r="D560" s="132" t="s">
        <v>366</v>
      </c>
      <c r="E560" s="401">
        <f>SUM(F560+L560)</f>
        <v>6572</v>
      </c>
      <c r="F560" s="425">
        <f t="shared" si="111"/>
        <v>6572</v>
      </c>
      <c r="G560" s="406"/>
      <c r="H560" s="398"/>
      <c r="I560" s="406"/>
      <c r="J560" s="398"/>
      <c r="K560" s="406">
        <v>6572</v>
      </c>
      <c r="L560" s="406"/>
    </row>
    <row r="561" spans="1:12" s="111" customFormat="1" ht="15.75" customHeight="1" hidden="1">
      <c r="A561" s="108"/>
      <c r="B561" s="119"/>
      <c r="C561" s="120">
        <v>4210</v>
      </c>
      <c r="D561" s="132" t="s">
        <v>367</v>
      </c>
      <c r="E561" s="401">
        <f>SUM(F561+L561)</f>
        <v>10000</v>
      </c>
      <c r="F561" s="425">
        <f t="shared" si="111"/>
        <v>10000</v>
      </c>
      <c r="G561" s="406"/>
      <c r="H561" s="398"/>
      <c r="I561" s="406"/>
      <c r="J561" s="398"/>
      <c r="K561" s="406">
        <v>10000</v>
      </c>
      <c r="L561" s="406"/>
    </row>
    <row r="562" spans="1:12" ht="17.25" customHeight="1" hidden="1">
      <c r="A562" s="115"/>
      <c r="B562" s="119"/>
      <c r="C562" s="120">
        <v>4210</v>
      </c>
      <c r="D562" s="124" t="s">
        <v>3</v>
      </c>
      <c r="E562" s="401">
        <f aca="true" t="shared" si="112" ref="E562:E570">SUM(F562+L562)</f>
        <v>3000</v>
      </c>
      <c r="F562" s="362">
        <f t="shared" si="111"/>
        <v>3000</v>
      </c>
      <c r="G562" s="394"/>
      <c r="H562" s="395"/>
      <c r="I562" s="394"/>
      <c r="J562" s="395"/>
      <c r="K562" s="394">
        <v>3000</v>
      </c>
      <c r="L562" s="394"/>
    </row>
    <row r="563" spans="1:12" ht="12" hidden="1">
      <c r="A563" s="115"/>
      <c r="B563" s="119"/>
      <c r="C563" s="120">
        <v>4300</v>
      </c>
      <c r="D563" s="124" t="s">
        <v>4</v>
      </c>
      <c r="E563" s="401">
        <f t="shared" si="112"/>
        <v>4000</v>
      </c>
      <c r="F563" s="362">
        <f t="shared" si="111"/>
        <v>4000</v>
      </c>
      <c r="G563" s="394"/>
      <c r="H563" s="395"/>
      <c r="I563" s="394"/>
      <c r="J563" s="395"/>
      <c r="K563" s="394">
        <v>4000</v>
      </c>
      <c r="L563" s="394"/>
    </row>
    <row r="564" spans="1:12" ht="12" hidden="1">
      <c r="A564" s="115"/>
      <c r="B564" s="119"/>
      <c r="C564" s="120">
        <v>4410</v>
      </c>
      <c r="D564" s="124" t="s">
        <v>18</v>
      </c>
      <c r="E564" s="401">
        <f t="shared" si="112"/>
        <v>0</v>
      </c>
      <c r="F564" s="362">
        <f t="shared" si="111"/>
        <v>0</v>
      </c>
      <c r="G564" s="394"/>
      <c r="H564" s="395"/>
      <c r="I564" s="394"/>
      <c r="J564" s="395"/>
      <c r="K564" s="394"/>
      <c r="L564" s="394"/>
    </row>
    <row r="565" spans="1:12" ht="12" hidden="1">
      <c r="A565" s="140"/>
      <c r="B565" s="278"/>
      <c r="C565" s="113">
        <v>4430</v>
      </c>
      <c r="D565" s="124" t="s">
        <v>6</v>
      </c>
      <c r="E565" s="376">
        <f t="shared" si="112"/>
        <v>2000</v>
      </c>
      <c r="F565" s="382">
        <f t="shared" si="111"/>
        <v>2000</v>
      </c>
      <c r="G565" s="394"/>
      <c r="H565" s="394"/>
      <c r="I565" s="394"/>
      <c r="J565" s="394"/>
      <c r="K565" s="394">
        <v>2000</v>
      </c>
      <c r="L565" s="394"/>
    </row>
    <row r="566" spans="1:12" s="111" customFormat="1" ht="12">
      <c r="A566" s="108"/>
      <c r="B566" s="119">
        <v>92695</v>
      </c>
      <c r="C566" s="120"/>
      <c r="D566" s="123" t="s">
        <v>485</v>
      </c>
      <c r="E566" s="361">
        <f t="shared" si="112"/>
        <v>2100000</v>
      </c>
      <c r="F566" s="368">
        <f>SUM(F567:F569)</f>
        <v>0</v>
      </c>
      <c r="G566" s="368">
        <f aca="true" t="shared" si="113" ref="G566:L566">SUM(G567:G569)</f>
        <v>0</v>
      </c>
      <c r="H566" s="368">
        <f t="shared" si="113"/>
        <v>0</v>
      </c>
      <c r="I566" s="368">
        <f t="shared" si="113"/>
        <v>0</v>
      </c>
      <c r="J566" s="368">
        <f t="shared" si="113"/>
        <v>0</v>
      </c>
      <c r="K566" s="368">
        <f t="shared" si="113"/>
        <v>0</v>
      </c>
      <c r="L566" s="368">
        <f t="shared" si="113"/>
        <v>2100000</v>
      </c>
    </row>
    <row r="567" spans="1:12" s="111" customFormat="1" ht="36" hidden="1">
      <c r="A567" s="108"/>
      <c r="B567" s="119"/>
      <c r="C567" s="120">
        <v>6058</v>
      </c>
      <c r="D567" s="124" t="s">
        <v>332</v>
      </c>
      <c r="E567" s="401">
        <f t="shared" si="112"/>
        <v>1070620</v>
      </c>
      <c r="F567" s="425">
        <f>SUM(G567:K567)</f>
        <v>0</v>
      </c>
      <c r="G567" s="406"/>
      <c r="H567" s="398"/>
      <c r="I567" s="406"/>
      <c r="J567" s="398"/>
      <c r="K567" s="406"/>
      <c r="L567" s="406">
        <v>1070620</v>
      </c>
    </row>
    <row r="568" spans="1:12" s="111" customFormat="1" ht="12" hidden="1">
      <c r="A568" s="108"/>
      <c r="B568" s="119"/>
      <c r="C568" s="120">
        <v>4210</v>
      </c>
      <c r="D568" s="124" t="s">
        <v>359</v>
      </c>
      <c r="E568" s="401">
        <f>SUM(F568+L568)</f>
        <v>0</v>
      </c>
      <c r="F568" s="425">
        <f>SUM(G568:K568)</f>
        <v>0</v>
      </c>
      <c r="G568" s="406"/>
      <c r="H568" s="398"/>
      <c r="I568" s="406"/>
      <c r="J568" s="398"/>
      <c r="K568" s="406">
        <v>0</v>
      </c>
      <c r="L568" s="406"/>
    </row>
    <row r="569" spans="1:12" ht="36" hidden="1">
      <c r="A569" s="115"/>
      <c r="B569" s="119"/>
      <c r="C569" s="120">
        <v>6059</v>
      </c>
      <c r="D569" s="124" t="s">
        <v>327</v>
      </c>
      <c r="E569" s="401">
        <f t="shared" si="112"/>
        <v>1029380</v>
      </c>
      <c r="F569" s="362">
        <f>SUM(G569:K569)</f>
        <v>0</v>
      </c>
      <c r="G569" s="394"/>
      <c r="H569" s="395"/>
      <c r="I569" s="394"/>
      <c r="J569" s="395"/>
      <c r="K569" s="394"/>
      <c r="L569" s="394">
        <v>1029380</v>
      </c>
    </row>
    <row r="570" spans="1:12" ht="15.75" customHeight="1">
      <c r="A570" s="546" t="s">
        <v>253</v>
      </c>
      <c r="B570" s="547"/>
      <c r="C570" s="547"/>
      <c r="D570" s="547"/>
      <c r="E570" s="426">
        <f t="shared" si="112"/>
        <v>23012110</v>
      </c>
      <c r="F570" s="427">
        <f aca="true" t="shared" si="114" ref="F570:L570">SUM(F12,F26,F47,F53,F62,F150,F154,F188,F194,F198,F201,F351,F372,F449,F477,F501,F526,F547)</f>
        <v>12759014</v>
      </c>
      <c r="G570" s="427">
        <f t="shared" si="114"/>
        <v>6498088</v>
      </c>
      <c r="H570" s="427">
        <f t="shared" si="114"/>
        <v>245800</v>
      </c>
      <c r="I570" s="427">
        <f t="shared" si="114"/>
        <v>360000</v>
      </c>
      <c r="J570" s="427">
        <f t="shared" si="114"/>
        <v>0</v>
      </c>
      <c r="K570" s="427">
        <f t="shared" si="114"/>
        <v>5655126</v>
      </c>
      <c r="L570" s="427">
        <f t="shared" si="114"/>
        <v>10253096</v>
      </c>
    </row>
    <row r="571" spans="1:10" ht="12">
      <c r="A571" s="142"/>
      <c r="B571" s="143"/>
      <c r="C571" s="97"/>
      <c r="E571" s="351"/>
      <c r="F571" s="428"/>
      <c r="I571" s="601"/>
      <c r="J571" s="601"/>
    </row>
    <row r="572" spans="1:10" ht="5.25" customHeight="1">
      <c r="A572" s="142"/>
      <c r="B572" s="143"/>
      <c r="C572" s="97"/>
      <c r="E572" s="351"/>
      <c r="F572" s="428"/>
      <c r="I572" s="428"/>
      <c r="J572" s="429"/>
    </row>
    <row r="573" spans="1:10" ht="12">
      <c r="A573" s="142"/>
      <c r="B573" s="143"/>
      <c r="C573" s="97"/>
      <c r="E573" s="351"/>
      <c r="F573" s="428"/>
      <c r="G573" s="351"/>
      <c r="H573" s="351"/>
      <c r="I573" s="551"/>
      <c r="J573" s="552"/>
    </row>
    <row r="574" spans="5:6" ht="12">
      <c r="E574" s="352"/>
      <c r="F574" s="352"/>
    </row>
    <row r="575" spans="5:6" ht="12">
      <c r="E575" s="352"/>
      <c r="F575" s="352"/>
    </row>
    <row r="576" spans="5:6" ht="12">
      <c r="E576" s="352"/>
      <c r="F576" s="352"/>
    </row>
    <row r="577" spans="5:6" ht="12">
      <c r="E577" s="352"/>
      <c r="F577" s="352"/>
    </row>
    <row r="578" spans="5:6" ht="12">
      <c r="E578" s="352"/>
      <c r="F578" s="352"/>
    </row>
    <row r="579" spans="5:6" ht="12">
      <c r="E579" s="352"/>
      <c r="F579" s="352"/>
    </row>
    <row r="580" spans="5:6" ht="12">
      <c r="E580" s="352"/>
      <c r="F580" s="352"/>
    </row>
    <row r="581" spans="5:6" ht="12">
      <c r="E581" s="352"/>
      <c r="F581" s="352"/>
    </row>
    <row r="582" spans="5:6" ht="12">
      <c r="E582" s="352"/>
      <c r="F582" s="352"/>
    </row>
    <row r="583" spans="5:6" ht="12">
      <c r="E583" s="352"/>
      <c r="F583" s="352"/>
    </row>
    <row r="584" spans="5:6" ht="12">
      <c r="E584" s="352"/>
      <c r="F584" s="352"/>
    </row>
    <row r="585" spans="5:6" ht="12">
      <c r="E585" s="352"/>
      <c r="F585" s="352"/>
    </row>
    <row r="586" spans="5:6" ht="12">
      <c r="E586" s="352"/>
      <c r="F586" s="352"/>
    </row>
    <row r="587" spans="5:6" ht="12">
      <c r="E587" s="352"/>
      <c r="F587" s="352"/>
    </row>
  </sheetData>
  <mergeCells count="13">
    <mergeCell ref="L9:L10"/>
    <mergeCell ref="F8:L8"/>
    <mergeCell ref="D6:I6"/>
    <mergeCell ref="E8:E10"/>
    <mergeCell ref="F9:F10"/>
    <mergeCell ref="D8:D10"/>
    <mergeCell ref="I573:J573"/>
    <mergeCell ref="G9:K9"/>
    <mergeCell ref="A570:D570"/>
    <mergeCell ref="A8:A10"/>
    <mergeCell ref="B8:B10"/>
    <mergeCell ref="C8:C10"/>
    <mergeCell ref="I571:J571"/>
  </mergeCells>
  <printOptions horizontalCentered="1"/>
  <pageMargins left="0.1968503937007874" right="0" top="0.3937007874015748" bottom="0.7874015748031497" header="0.3937007874015748" footer="0.3937007874015748"/>
  <pageSetup horizontalDpi="600" verticalDpi="600" orientation="landscape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"/>
  <dimension ref="A1:G127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3.375" style="40" customWidth="1"/>
    <col min="2" max="2" width="5.125" style="41" customWidth="1"/>
    <col min="3" max="3" width="8.125" style="41" customWidth="1"/>
    <col min="4" max="4" width="7.00390625" style="77" customWidth="1"/>
    <col min="5" max="5" width="39.75390625" style="42" customWidth="1"/>
    <col min="6" max="6" width="16.125" style="431" customWidth="1"/>
    <col min="7" max="7" width="16.125" style="432" customWidth="1"/>
    <col min="8" max="16384" width="9.125" style="40" customWidth="1"/>
  </cols>
  <sheetData>
    <row r="1" ht="15.75">
      <c r="E1" s="186"/>
    </row>
    <row r="2" spans="2:7" s="43" customFormat="1" ht="12.75">
      <c r="B2" s="44"/>
      <c r="C2" s="44"/>
      <c r="D2" s="78"/>
      <c r="E2" s="45"/>
      <c r="F2" s="433"/>
      <c r="G2" s="260"/>
    </row>
    <row r="3" spans="2:7" s="43" customFormat="1" ht="12.75">
      <c r="B3" s="46"/>
      <c r="C3" s="46"/>
      <c r="D3" s="79"/>
      <c r="E3" s="96"/>
      <c r="F3" s="434" t="s">
        <v>99</v>
      </c>
      <c r="G3" s="260"/>
    </row>
    <row r="4" spans="2:7" s="43" customFormat="1" ht="12.75">
      <c r="B4" s="44"/>
      <c r="C4" s="44"/>
      <c r="D4" s="78"/>
      <c r="E4" s="96"/>
      <c r="F4" s="434" t="s">
        <v>534</v>
      </c>
      <c r="G4" s="260"/>
    </row>
    <row r="5" spans="2:7" s="43" customFormat="1" ht="12.75">
      <c r="B5" s="44"/>
      <c r="C5" s="44"/>
      <c r="D5" s="78"/>
      <c r="E5" s="96"/>
      <c r="F5" s="434" t="s">
        <v>0</v>
      </c>
      <c r="G5" s="260"/>
    </row>
    <row r="6" spans="2:7" s="43" customFormat="1" ht="12.75">
      <c r="B6" s="44"/>
      <c r="C6" s="44"/>
      <c r="D6" s="78"/>
      <c r="E6" s="96"/>
      <c r="F6" s="434" t="s">
        <v>535</v>
      </c>
      <c r="G6" s="260"/>
    </row>
    <row r="7" spans="1:6" ht="16.5">
      <c r="A7" s="615" t="s">
        <v>250</v>
      </c>
      <c r="B7" s="615"/>
      <c r="C7" s="615"/>
      <c r="D7" s="615"/>
      <c r="E7" s="615"/>
      <c r="F7" s="615"/>
    </row>
    <row r="8" spans="1:7" ht="16.5">
      <c r="A8" s="47"/>
      <c r="B8" s="47"/>
      <c r="C8" s="47"/>
      <c r="D8" s="80"/>
      <c r="E8" s="47"/>
      <c r="F8" s="435"/>
      <c r="G8" s="435" t="s">
        <v>438</v>
      </c>
    </row>
    <row r="9" spans="1:7" s="48" customFormat="1" ht="10.5" customHeight="1">
      <c r="A9" s="619" t="s">
        <v>452</v>
      </c>
      <c r="B9" s="619" t="s">
        <v>404</v>
      </c>
      <c r="C9" s="636" t="s">
        <v>405</v>
      </c>
      <c r="D9" s="622" t="s">
        <v>406</v>
      </c>
      <c r="E9" s="620" t="s">
        <v>407</v>
      </c>
      <c r="F9" s="618" t="s">
        <v>132</v>
      </c>
      <c r="G9" s="624" t="s">
        <v>133</v>
      </c>
    </row>
    <row r="10" spans="1:7" s="48" customFormat="1" ht="21.75" customHeight="1">
      <c r="A10" s="619"/>
      <c r="B10" s="619"/>
      <c r="C10" s="637"/>
      <c r="D10" s="623"/>
      <c r="E10" s="621"/>
      <c r="F10" s="618"/>
      <c r="G10" s="624"/>
    </row>
    <row r="11" spans="1:7" s="51" customFormat="1" ht="12.75">
      <c r="A11" s="49">
        <v>1</v>
      </c>
      <c r="B11" s="50">
        <v>2</v>
      </c>
      <c r="C11" s="50">
        <v>3</v>
      </c>
      <c r="D11" s="185">
        <v>4</v>
      </c>
      <c r="E11" s="50">
        <v>5</v>
      </c>
      <c r="F11" s="479">
        <v>6</v>
      </c>
      <c r="G11" s="480">
        <v>7</v>
      </c>
    </row>
    <row r="12" spans="1:7" s="164" customFormat="1" ht="19.5" customHeight="1">
      <c r="A12" s="148">
        <v>1</v>
      </c>
      <c r="B12" s="477">
        <v>10</v>
      </c>
      <c r="C12" s="477"/>
      <c r="D12" s="478"/>
      <c r="E12" s="162" t="s">
        <v>484</v>
      </c>
      <c r="F12" s="443">
        <f>SUM(F13,F15)</f>
        <v>1350</v>
      </c>
      <c r="G12" s="476">
        <f>SUM(G13,G15)</f>
        <v>1623344</v>
      </c>
    </row>
    <row r="13" spans="1:7" s="153" customFormat="1" ht="31.5" customHeight="1">
      <c r="A13" s="308"/>
      <c r="B13" s="309"/>
      <c r="C13" s="349">
        <v>1010</v>
      </c>
      <c r="D13" s="310"/>
      <c r="E13" s="350" t="s">
        <v>397</v>
      </c>
      <c r="F13" s="440">
        <f>SUM(F14:F14)</f>
        <v>0</v>
      </c>
      <c r="G13" s="441">
        <f>SUM(G14:G14)</f>
        <v>1608344</v>
      </c>
    </row>
    <row r="14" spans="1:7" s="58" customFormat="1" ht="77.25" customHeight="1">
      <c r="A14" s="63"/>
      <c r="B14" s="65"/>
      <c r="C14" s="62"/>
      <c r="D14" s="81">
        <v>6298</v>
      </c>
      <c r="E14" s="64" t="s">
        <v>237</v>
      </c>
      <c r="F14" s="438"/>
      <c r="G14" s="439">
        <v>1608344</v>
      </c>
    </row>
    <row r="15" spans="1:7" s="153" customFormat="1" ht="19.5" customHeight="1">
      <c r="A15" s="308"/>
      <c r="B15" s="309"/>
      <c r="C15" s="349">
        <v>1095</v>
      </c>
      <c r="D15" s="310"/>
      <c r="E15" s="350" t="s">
        <v>485</v>
      </c>
      <c r="F15" s="440">
        <f>SUM(F16:F17)</f>
        <v>1350</v>
      </c>
      <c r="G15" s="441">
        <f>SUM(G16:G17)</f>
        <v>15000</v>
      </c>
    </row>
    <row r="16" spans="1:7" s="58" customFormat="1" ht="99" customHeight="1">
      <c r="A16" s="53"/>
      <c r="B16" s="59"/>
      <c r="C16" s="59"/>
      <c r="D16" s="294">
        <v>750</v>
      </c>
      <c r="E16" s="56" t="s">
        <v>517</v>
      </c>
      <c r="F16" s="442">
        <v>1350</v>
      </c>
      <c r="G16" s="439"/>
    </row>
    <row r="17" spans="1:7" s="58" customFormat="1" ht="47.25" customHeight="1">
      <c r="A17" s="210"/>
      <c r="B17" s="66"/>
      <c r="C17" s="211"/>
      <c r="D17" s="212">
        <v>770</v>
      </c>
      <c r="E17" s="213" t="s">
        <v>134</v>
      </c>
      <c r="F17" s="447"/>
      <c r="G17" s="448">
        <v>15000</v>
      </c>
    </row>
    <row r="18" spans="1:7" s="164" customFormat="1" ht="18" customHeight="1">
      <c r="A18" s="148">
        <v>2</v>
      </c>
      <c r="B18" s="152">
        <v>600</v>
      </c>
      <c r="C18" s="150"/>
      <c r="D18" s="151"/>
      <c r="E18" s="152" t="s">
        <v>511</v>
      </c>
      <c r="F18" s="443">
        <f>SUM(F19)</f>
        <v>0</v>
      </c>
      <c r="G18" s="476">
        <f>SUM(G19)</f>
        <v>435863</v>
      </c>
    </row>
    <row r="19" spans="1:7" s="485" customFormat="1" ht="15.75">
      <c r="A19" s="481"/>
      <c r="B19" s="482"/>
      <c r="C19" s="482">
        <v>60016</v>
      </c>
      <c r="D19" s="483"/>
      <c r="E19" s="484" t="s">
        <v>512</v>
      </c>
      <c r="F19" s="441">
        <f>SUM(F20:F21)</f>
        <v>0</v>
      </c>
      <c r="G19" s="441">
        <f>SUM(G20:G21)</f>
        <v>435863</v>
      </c>
    </row>
    <row r="20" spans="1:7" s="52" customFormat="1" ht="60" hidden="1">
      <c r="A20" s="63"/>
      <c r="B20" s="61"/>
      <c r="C20" s="75"/>
      <c r="D20" s="488">
        <v>6330</v>
      </c>
      <c r="E20" s="489" t="s">
        <v>398</v>
      </c>
      <c r="F20" s="436"/>
      <c r="G20" s="454">
        <v>0</v>
      </c>
    </row>
    <row r="21" spans="1:7" s="57" customFormat="1" ht="81" customHeight="1">
      <c r="A21" s="494"/>
      <c r="B21" s="61"/>
      <c r="C21" s="486"/>
      <c r="D21" s="212">
        <v>6298</v>
      </c>
      <c r="E21" s="213" t="s">
        <v>237</v>
      </c>
      <c r="F21" s="487"/>
      <c r="G21" s="445">
        <v>435863</v>
      </c>
    </row>
    <row r="22" spans="1:7" s="58" customFormat="1" ht="63.75" customHeight="1" hidden="1">
      <c r="A22" s="63"/>
      <c r="B22" s="65"/>
      <c r="C22" s="62"/>
      <c r="D22" s="81"/>
      <c r="E22" s="64" t="s">
        <v>513</v>
      </c>
      <c r="F22" s="444"/>
      <c r="G22" s="446"/>
    </row>
    <row r="23" spans="1:7" s="164" customFormat="1" ht="21" customHeight="1">
      <c r="A23" s="148">
        <v>3</v>
      </c>
      <c r="B23" s="149">
        <v>700</v>
      </c>
      <c r="C23" s="150"/>
      <c r="D23" s="151"/>
      <c r="E23" s="152" t="s">
        <v>486</v>
      </c>
      <c r="F23" s="490">
        <f>SUM(F24)</f>
        <v>31375</v>
      </c>
      <c r="G23" s="490">
        <f>SUM(G24)</f>
        <v>0</v>
      </c>
    </row>
    <row r="24" spans="1:7" s="161" customFormat="1" ht="34.5" customHeight="1">
      <c r="A24" s="491"/>
      <c r="B24" s="482"/>
      <c r="C24" s="492">
        <v>70005</v>
      </c>
      <c r="D24" s="483"/>
      <c r="E24" s="493" t="s">
        <v>160</v>
      </c>
      <c r="F24" s="441">
        <f>SUM(F25,F27,F29,F30)</f>
        <v>31375</v>
      </c>
      <c r="G24" s="441">
        <f>SUM(G25,G27,G29,G30)</f>
        <v>0</v>
      </c>
    </row>
    <row r="25" spans="1:7" s="58" customFormat="1" ht="15.75" customHeight="1">
      <c r="A25" s="63"/>
      <c r="B25" s="616"/>
      <c r="C25" s="62"/>
      <c r="D25" s="81">
        <v>470</v>
      </c>
      <c r="E25" s="638" t="s">
        <v>238</v>
      </c>
      <c r="F25" s="438">
        <v>9</v>
      </c>
      <c r="G25" s="439"/>
    </row>
    <row r="26" spans="1:7" s="58" customFormat="1" ht="18.75" customHeight="1">
      <c r="A26" s="63"/>
      <c r="B26" s="617"/>
      <c r="C26" s="76"/>
      <c r="D26" s="82"/>
      <c r="E26" s="638"/>
      <c r="F26" s="438"/>
      <c r="G26" s="439"/>
    </row>
    <row r="27" spans="1:7" s="58" customFormat="1" ht="15.75">
      <c r="A27" s="63"/>
      <c r="B27" s="617"/>
      <c r="C27" s="76"/>
      <c r="D27" s="295">
        <v>750</v>
      </c>
      <c r="E27" s="638" t="s">
        <v>517</v>
      </c>
      <c r="F27" s="438">
        <v>31346</v>
      </c>
      <c r="G27" s="439"/>
    </row>
    <row r="28" spans="1:7" s="58" customFormat="1" ht="72.75" customHeight="1">
      <c r="A28" s="63"/>
      <c r="B28" s="65"/>
      <c r="C28" s="62"/>
      <c r="D28" s="81"/>
      <c r="E28" s="638"/>
      <c r="F28" s="438"/>
      <c r="G28" s="439"/>
    </row>
    <row r="29" spans="1:7" s="58" customFormat="1" ht="45" hidden="1">
      <c r="A29" s="63"/>
      <c r="B29" s="65"/>
      <c r="C29" s="62"/>
      <c r="D29" s="81">
        <v>770</v>
      </c>
      <c r="E29" s="64" t="s">
        <v>134</v>
      </c>
      <c r="F29" s="438"/>
      <c r="G29" s="439">
        <v>0</v>
      </c>
    </row>
    <row r="30" spans="1:7" s="58" customFormat="1" ht="18" customHeight="1">
      <c r="A30" s="277"/>
      <c r="B30" s="61"/>
      <c r="C30" s="486"/>
      <c r="D30" s="85">
        <v>920</v>
      </c>
      <c r="E30" s="634" t="s">
        <v>349</v>
      </c>
      <c r="F30" s="447">
        <v>20</v>
      </c>
      <c r="G30" s="448"/>
    </row>
    <row r="31" spans="1:7" s="58" customFormat="1" ht="14.25" customHeight="1" hidden="1">
      <c r="A31" s="63"/>
      <c r="B31" s="65"/>
      <c r="C31" s="66"/>
      <c r="D31" s="85"/>
      <c r="E31" s="635"/>
      <c r="F31" s="447"/>
      <c r="G31" s="449"/>
    </row>
    <row r="32" spans="1:7" s="52" customFormat="1" ht="15.75">
      <c r="A32" s="520">
        <v>4</v>
      </c>
      <c r="B32" s="521">
        <v>750</v>
      </c>
      <c r="C32" s="522"/>
      <c r="D32" s="523"/>
      <c r="E32" s="521" t="s">
        <v>488</v>
      </c>
      <c r="F32" s="524">
        <f>SUM(F34,F37)</f>
        <v>49775</v>
      </c>
      <c r="G32" s="525">
        <f>SUM(G34,G37)</f>
        <v>0</v>
      </c>
    </row>
    <row r="33" spans="1:7" s="52" customFormat="1" ht="15.75" hidden="1">
      <c r="A33" s="63"/>
      <c r="B33" s="61"/>
      <c r="C33" s="75"/>
      <c r="D33" s="509"/>
      <c r="E33" s="65"/>
      <c r="F33" s="510"/>
      <c r="G33" s="451"/>
    </row>
    <row r="34" spans="1:7" s="153" customFormat="1" ht="21" customHeight="1">
      <c r="A34" s="491"/>
      <c r="B34" s="500"/>
      <c r="C34" s="500">
        <v>75011</v>
      </c>
      <c r="D34" s="503"/>
      <c r="E34" s="493" t="s">
        <v>506</v>
      </c>
      <c r="F34" s="508">
        <f>SUM(F35:F36)</f>
        <v>41775</v>
      </c>
      <c r="G34" s="441">
        <f>SUM(G35:G36)</f>
        <v>0</v>
      </c>
    </row>
    <row r="35" spans="1:7" s="58" customFormat="1" ht="73.5" customHeight="1">
      <c r="A35" s="495"/>
      <c r="B35" s="61"/>
      <c r="C35" s="61"/>
      <c r="D35" s="83">
        <v>2010</v>
      </c>
      <c r="E35" s="67" t="s">
        <v>242</v>
      </c>
      <c r="F35" s="454">
        <v>41775</v>
      </c>
      <c r="G35" s="439"/>
    </row>
    <row r="36" spans="1:7" s="58" customFormat="1" ht="65.25" customHeight="1" hidden="1">
      <c r="A36" s="63"/>
      <c r="B36" s="72"/>
      <c r="C36" s="72"/>
      <c r="D36" s="296">
        <v>2360</v>
      </c>
      <c r="E36" s="64" t="s">
        <v>239</v>
      </c>
      <c r="F36" s="452">
        <v>0</v>
      </c>
      <c r="G36" s="439"/>
    </row>
    <row r="37" spans="1:7" s="161" customFormat="1" ht="32.25" customHeight="1">
      <c r="A37" s="491"/>
      <c r="B37" s="482"/>
      <c r="C37" s="502">
        <v>75023</v>
      </c>
      <c r="D37" s="503"/>
      <c r="E37" s="504" t="s">
        <v>11</v>
      </c>
      <c r="F37" s="441">
        <f>SUM(F38:F38)</f>
        <v>8000</v>
      </c>
      <c r="G37" s="441">
        <f>SUM(G38:G38)</f>
        <v>0</v>
      </c>
    </row>
    <row r="38" spans="1:7" s="58" customFormat="1" ht="18.75" customHeight="1">
      <c r="A38" s="210"/>
      <c r="B38" s="66"/>
      <c r="C38" s="223"/>
      <c r="D38" s="85">
        <v>970</v>
      </c>
      <c r="E38" s="213" t="s">
        <v>519</v>
      </c>
      <c r="F38" s="447">
        <v>8000</v>
      </c>
      <c r="G38" s="448"/>
    </row>
    <row r="39" spans="1:7" s="52" customFormat="1" ht="51" customHeight="1">
      <c r="A39" s="496">
        <v>5</v>
      </c>
      <c r="B39" s="497">
        <v>751</v>
      </c>
      <c r="C39" s="498"/>
      <c r="D39" s="499"/>
      <c r="E39" s="147" t="s">
        <v>507</v>
      </c>
      <c r="F39" s="437">
        <f>SUM(F40:F40)</f>
        <v>1077</v>
      </c>
      <c r="G39" s="437">
        <f>SUM(G40:G40)</f>
        <v>0</v>
      </c>
    </row>
    <row r="40" spans="1:7" s="153" customFormat="1" ht="38.25" customHeight="1">
      <c r="A40" s="491"/>
      <c r="B40" s="500"/>
      <c r="C40" s="500">
        <v>75101</v>
      </c>
      <c r="D40" s="501"/>
      <c r="E40" s="484" t="s">
        <v>508</v>
      </c>
      <c r="F40" s="440">
        <f>SUM(F41)</f>
        <v>1077</v>
      </c>
      <c r="G40" s="441">
        <f>SUM(G41)</f>
        <v>0</v>
      </c>
    </row>
    <row r="41" spans="1:7" s="58" customFormat="1" ht="75.75" customHeight="1">
      <c r="A41" s="210"/>
      <c r="B41" s="486"/>
      <c r="C41" s="218"/>
      <c r="D41" s="506">
        <v>2010</v>
      </c>
      <c r="E41" s="68" t="s">
        <v>137</v>
      </c>
      <c r="F41" s="507">
        <v>1077</v>
      </c>
      <c r="G41" s="448"/>
    </row>
    <row r="42" spans="1:7" s="155" customFormat="1" ht="69" customHeight="1">
      <c r="A42" s="148">
        <v>6</v>
      </c>
      <c r="B42" s="152">
        <v>756</v>
      </c>
      <c r="C42" s="150"/>
      <c r="D42" s="151"/>
      <c r="E42" s="152" t="s">
        <v>240</v>
      </c>
      <c r="F42" s="443">
        <f>SUM(F45,F51,F61,F65)</f>
        <v>2836063</v>
      </c>
      <c r="G42" s="490">
        <f>SUM(G45,G51,G61,G65)</f>
        <v>0</v>
      </c>
    </row>
    <row r="43" spans="1:7" s="164" customFormat="1" ht="33.75" customHeight="1" hidden="1">
      <c r="A43" s="220"/>
      <c r="B43" s="157"/>
      <c r="C43" s="219">
        <v>75601</v>
      </c>
      <c r="D43" s="165"/>
      <c r="E43" s="160" t="s">
        <v>90</v>
      </c>
      <c r="F43" s="437">
        <f>SUM(F44)</f>
        <v>0</v>
      </c>
      <c r="G43" s="437">
        <f>SUM(G44)</f>
        <v>0</v>
      </c>
    </row>
    <row r="44" spans="1:7" s="58" customFormat="1" ht="45" customHeight="1" hidden="1">
      <c r="A44" s="216"/>
      <c r="B44" s="215"/>
      <c r="C44" s="65"/>
      <c r="D44" s="84">
        <v>350</v>
      </c>
      <c r="E44" s="67" t="s">
        <v>161</v>
      </c>
      <c r="F44" s="438">
        <v>0</v>
      </c>
      <c r="G44" s="439"/>
    </row>
    <row r="45" spans="1:7" s="153" customFormat="1" ht="86.25" customHeight="1">
      <c r="A45" s="511"/>
      <c r="B45" s="482"/>
      <c r="C45" s="482">
        <v>75615</v>
      </c>
      <c r="D45" s="483"/>
      <c r="E45" s="493" t="s">
        <v>489</v>
      </c>
      <c r="F45" s="441">
        <f>SUM(F46:F50)</f>
        <v>734650</v>
      </c>
      <c r="G45" s="441">
        <f>SUM(G46:G50)</f>
        <v>0</v>
      </c>
    </row>
    <row r="46" spans="1:7" s="58" customFormat="1" ht="18" customHeight="1">
      <c r="A46" s="69"/>
      <c r="B46" s="65"/>
      <c r="C46" s="62"/>
      <c r="D46" s="81">
        <v>310</v>
      </c>
      <c r="E46" s="64" t="s">
        <v>73</v>
      </c>
      <c r="F46" s="438">
        <v>700000</v>
      </c>
      <c r="G46" s="439"/>
    </row>
    <row r="47" spans="1:7" s="58" customFormat="1" ht="15.75">
      <c r="A47" s="69"/>
      <c r="B47" s="65"/>
      <c r="C47" s="62"/>
      <c r="D47" s="81">
        <v>320</v>
      </c>
      <c r="E47" s="64" t="s">
        <v>74</v>
      </c>
      <c r="F47" s="438">
        <v>4000</v>
      </c>
      <c r="G47" s="439"/>
    </row>
    <row r="48" spans="1:7" s="58" customFormat="1" ht="15.75">
      <c r="A48" s="69"/>
      <c r="B48" s="65"/>
      <c r="C48" s="62"/>
      <c r="D48" s="81">
        <v>330</v>
      </c>
      <c r="E48" s="64" t="s">
        <v>75</v>
      </c>
      <c r="F48" s="438">
        <v>30600</v>
      </c>
      <c r="G48" s="439"/>
    </row>
    <row r="49" spans="1:7" s="58" customFormat="1" ht="15.75" hidden="1">
      <c r="A49" s="69"/>
      <c r="B49" s="65"/>
      <c r="C49" s="62"/>
      <c r="D49" s="81">
        <v>500</v>
      </c>
      <c r="E49" s="64" t="s">
        <v>83</v>
      </c>
      <c r="F49" s="438">
        <v>0</v>
      </c>
      <c r="G49" s="439"/>
    </row>
    <row r="50" spans="1:7" s="58" customFormat="1" ht="33.75" customHeight="1">
      <c r="A50" s="69"/>
      <c r="B50" s="65"/>
      <c r="C50" s="62"/>
      <c r="D50" s="81">
        <v>910</v>
      </c>
      <c r="E50" s="64" t="s">
        <v>518</v>
      </c>
      <c r="F50" s="438">
        <v>50</v>
      </c>
      <c r="G50" s="439"/>
    </row>
    <row r="51" spans="1:7" s="153" customFormat="1" ht="81" customHeight="1">
      <c r="A51" s="511"/>
      <c r="B51" s="482"/>
      <c r="C51" s="482">
        <v>75616</v>
      </c>
      <c r="D51" s="483"/>
      <c r="E51" s="493" t="s">
        <v>490</v>
      </c>
      <c r="F51" s="441">
        <f>SUM(F52:F60)</f>
        <v>327000</v>
      </c>
      <c r="G51" s="441">
        <f>SUM(G52:G60)</f>
        <v>0</v>
      </c>
    </row>
    <row r="52" spans="1:7" s="58" customFormat="1" ht="17.25" customHeight="1">
      <c r="A52" s="69"/>
      <c r="B52" s="65"/>
      <c r="C52" s="62"/>
      <c r="D52" s="81">
        <v>310</v>
      </c>
      <c r="E52" s="64" t="s">
        <v>89</v>
      </c>
      <c r="F52" s="438">
        <v>163000</v>
      </c>
      <c r="G52" s="439"/>
    </row>
    <row r="53" spans="1:7" s="58" customFormat="1" ht="15.75">
      <c r="A53" s="69"/>
      <c r="B53" s="65"/>
      <c r="C53" s="62"/>
      <c r="D53" s="81">
        <v>320</v>
      </c>
      <c r="E53" s="64" t="s">
        <v>88</v>
      </c>
      <c r="F53" s="438">
        <v>76000</v>
      </c>
      <c r="G53" s="439"/>
    </row>
    <row r="54" spans="1:7" s="58" customFormat="1" ht="18" customHeight="1">
      <c r="A54" s="69"/>
      <c r="B54" s="65"/>
      <c r="C54" s="62"/>
      <c r="D54" s="81">
        <v>330</v>
      </c>
      <c r="E54" s="64" t="s">
        <v>87</v>
      </c>
      <c r="F54" s="438">
        <v>4800</v>
      </c>
      <c r="G54" s="439"/>
    </row>
    <row r="55" spans="1:7" s="58" customFormat="1" ht="18" customHeight="1">
      <c r="A55" s="69"/>
      <c r="B55" s="65"/>
      <c r="C55" s="62"/>
      <c r="D55" s="81">
        <v>340</v>
      </c>
      <c r="E55" s="64" t="s">
        <v>86</v>
      </c>
      <c r="F55" s="438">
        <v>27000</v>
      </c>
      <c r="G55" s="439"/>
    </row>
    <row r="56" spans="1:7" s="58" customFormat="1" ht="18" customHeight="1">
      <c r="A56" s="69"/>
      <c r="B56" s="65"/>
      <c r="C56" s="62"/>
      <c r="D56" s="81">
        <v>360</v>
      </c>
      <c r="E56" s="64" t="s">
        <v>85</v>
      </c>
      <c r="F56" s="438">
        <v>5000</v>
      </c>
      <c r="G56" s="439"/>
    </row>
    <row r="57" spans="1:7" s="58" customFormat="1" ht="18.75" customHeight="1">
      <c r="A57" s="526"/>
      <c r="B57" s="66"/>
      <c r="C57" s="211"/>
      <c r="D57" s="212">
        <v>370</v>
      </c>
      <c r="E57" s="213" t="s">
        <v>142</v>
      </c>
      <c r="F57" s="447">
        <v>100</v>
      </c>
      <c r="G57" s="448"/>
    </row>
    <row r="58" spans="1:7" s="58" customFormat="1" ht="19.5" customHeight="1">
      <c r="A58" s="69"/>
      <c r="B58" s="65"/>
      <c r="C58" s="62"/>
      <c r="D58" s="81">
        <v>430</v>
      </c>
      <c r="E58" s="64" t="s">
        <v>136</v>
      </c>
      <c r="F58" s="438">
        <v>100</v>
      </c>
      <c r="G58" s="439"/>
    </row>
    <row r="59" spans="1:7" s="58" customFormat="1" ht="18" customHeight="1">
      <c r="A59" s="69"/>
      <c r="B59" s="65"/>
      <c r="C59" s="62"/>
      <c r="D59" s="81">
        <v>500</v>
      </c>
      <c r="E59" s="64" t="s">
        <v>83</v>
      </c>
      <c r="F59" s="438">
        <v>50000</v>
      </c>
      <c r="G59" s="439"/>
    </row>
    <row r="60" spans="1:7" s="58" customFormat="1" ht="30">
      <c r="A60" s="69"/>
      <c r="B60" s="65"/>
      <c r="C60" s="62"/>
      <c r="D60" s="81">
        <v>910</v>
      </c>
      <c r="E60" s="64" t="s">
        <v>84</v>
      </c>
      <c r="F60" s="438">
        <v>1000</v>
      </c>
      <c r="G60" s="439"/>
    </row>
    <row r="61" spans="1:7" s="153" customFormat="1" ht="48.75" customHeight="1">
      <c r="A61" s="511"/>
      <c r="B61" s="482"/>
      <c r="C61" s="482">
        <v>75618</v>
      </c>
      <c r="D61" s="483"/>
      <c r="E61" s="493" t="s">
        <v>491</v>
      </c>
      <c r="F61" s="441">
        <f>SUM(F62:F64)</f>
        <v>36000</v>
      </c>
      <c r="G61" s="441">
        <f>SUM(G62:G64)</f>
        <v>0</v>
      </c>
    </row>
    <row r="62" spans="1:7" s="58" customFormat="1" ht="19.5" customHeight="1">
      <c r="A62" s="69"/>
      <c r="B62" s="65"/>
      <c r="C62" s="62"/>
      <c r="D62" s="81">
        <v>410</v>
      </c>
      <c r="E62" s="64" t="s">
        <v>82</v>
      </c>
      <c r="F62" s="438">
        <v>8000</v>
      </c>
      <c r="G62" s="439"/>
    </row>
    <row r="63" spans="1:7" s="57" customFormat="1" ht="31.5" customHeight="1">
      <c r="A63" s="70"/>
      <c r="B63" s="61"/>
      <c r="C63" s="75"/>
      <c r="D63" s="81">
        <v>480</v>
      </c>
      <c r="E63" s="64" t="s">
        <v>135</v>
      </c>
      <c r="F63" s="438">
        <v>28000</v>
      </c>
      <c r="G63" s="455"/>
    </row>
    <row r="64" spans="1:7" s="58" customFormat="1" ht="57.75" customHeight="1" hidden="1">
      <c r="A64" s="216"/>
      <c r="B64" s="65"/>
      <c r="C64" s="65"/>
      <c r="D64" s="83">
        <v>490</v>
      </c>
      <c r="E64" s="67" t="s">
        <v>241</v>
      </c>
      <c r="F64" s="438">
        <v>0</v>
      </c>
      <c r="G64" s="439"/>
    </row>
    <row r="65" spans="1:7" s="153" customFormat="1" ht="31.5">
      <c r="A65" s="512"/>
      <c r="B65" s="482"/>
      <c r="C65" s="482">
        <v>75621</v>
      </c>
      <c r="D65" s="503"/>
      <c r="E65" s="493" t="s">
        <v>492</v>
      </c>
      <c r="F65" s="441">
        <f>SUM(F66:F67)</f>
        <v>1738413</v>
      </c>
      <c r="G65" s="441">
        <f>SUM(G66:G67)</f>
        <v>0</v>
      </c>
    </row>
    <row r="66" spans="1:7" s="164" customFormat="1" ht="15.75">
      <c r="A66" s="220"/>
      <c r="B66" s="158"/>
      <c r="C66" s="158"/>
      <c r="D66" s="81">
        <v>10</v>
      </c>
      <c r="E66" s="274" t="s">
        <v>81</v>
      </c>
      <c r="F66" s="452">
        <v>1737213</v>
      </c>
      <c r="G66" s="456"/>
    </row>
    <row r="67" spans="1:7" s="58" customFormat="1" ht="18" customHeight="1">
      <c r="A67" s="275"/>
      <c r="B67" s="211"/>
      <c r="C67" s="211"/>
      <c r="D67" s="212">
        <v>20</v>
      </c>
      <c r="E67" s="276" t="s">
        <v>128</v>
      </c>
      <c r="F67" s="457">
        <v>1200</v>
      </c>
      <c r="G67" s="448"/>
    </row>
    <row r="68" spans="1:7" s="164" customFormat="1" ht="15.75">
      <c r="A68" s="148">
        <v>7</v>
      </c>
      <c r="B68" s="162">
        <v>758</v>
      </c>
      <c r="C68" s="162"/>
      <c r="D68" s="163"/>
      <c r="E68" s="162" t="s">
        <v>493</v>
      </c>
      <c r="F68" s="490">
        <f>SUM(F69,F72,F74,F76)</f>
        <v>7111210</v>
      </c>
      <c r="G68" s="490">
        <f>SUM(G69,G72,G74,G76)</f>
        <v>0</v>
      </c>
    </row>
    <row r="69" spans="1:7" s="153" customFormat="1" ht="33.75" customHeight="1">
      <c r="A69" s="491"/>
      <c r="B69" s="500"/>
      <c r="C69" s="500">
        <v>75801</v>
      </c>
      <c r="D69" s="501"/>
      <c r="E69" s="484" t="s">
        <v>503</v>
      </c>
      <c r="F69" s="441">
        <f>SUM(F70)</f>
        <v>3812271</v>
      </c>
      <c r="G69" s="441">
        <f>SUM(G70)</f>
        <v>0</v>
      </c>
    </row>
    <row r="70" spans="1:7" s="57" customFormat="1" ht="15.75" customHeight="1">
      <c r="A70" s="60"/>
      <c r="B70" s="71"/>
      <c r="C70" s="71"/>
      <c r="D70" s="84">
        <v>2920</v>
      </c>
      <c r="E70" s="634" t="s">
        <v>76</v>
      </c>
      <c r="F70" s="454">
        <v>3812271</v>
      </c>
      <c r="G70" s="455"/>
    </row>
    <row r="71" spans="1:7" s="58" customFormat="1" ht="15.75" hidden="1">
      <c r="A71" s="63"/>
      <c r="B71" s="72"/>
      <c r="C71" s="72"/>
      <c r="D71" s="84"/>
      <c r="E71" s="634"/>
      <c r="F71" s="438"/>
      <c r="G71" s="439"/>
    </row>
    <row r="72" spans="1:7" s="153" customFormat="1" ht="32.25" customHeight="1">
      <c r="A72" s="491"/>
      <c r="B72" s="500"/>
      <c r="C72" s="500">
        <v>75807</v>
      </c>
      <c r="D72" s="501"/>
      <c r="E72" s="484" t="s">
        <v>504</v>
      </c>
      <c r="F72" s="441">
        <f>SUM(F73)</f>
        <v>3158231</v>
      </c>
      <c r="G72" s="441">
        <f>SUM(G73)</f>
        <v>0</v>
      </c>
    </row>
    <row r="73" spans="1:7" s="58" customFormat="1" ht="18" customHeight="1">
      <c r="A73" s="63"/>
      <c r="B73" s="72"/>
      <c r="C73" s="72"/>
      <c r="D73" s="84">
        <v>2920</v>
      </c>
      <c r="E73" s="67" t="s">
        <v>76</v>
      </c>
      <c r="F73" s="438">
        <v>3158231</v>
      </c>
      <c r="G73" s="439"/>
    </row>
    <row r="74" spans="1:7" s="153" customFormat="1" ht="15.75">
      <c r="A74" s="491"/>
      <c r="B74" s="500"/>
      <c r="C74" s="500">
        <v>75814</v>
      </c>
      <c r="D74" s="501"/>
      <c r="E74" s="484" t="s">
        <v>494</v>
      </c>
      <c r="F74" s="441">
        <f>SUM(F75)</f>
        <v>20000</v>
      </c>
      <c r="G74" s="441">
        <f>SUM(G75)</f>
        <v>0</v>
      </c>
    </row>
    <row r="75" spans="1:7" s="57" customFormat="1" ht="15.75">
      <c r="A75" s="60"/>
      <c r="B75" s="72"/>
      <c r="C75" s="72"/>
      <c r="D75" s="84">
        <v>920</v>
      </c>
      <c r="E75" s="513" t="s">
        <v>80</v>
      </c>
      <c r="F75" s="452">
        <v>20000</v>
      </c>
      <c r="G75" s="514"/>
    </row>
    <row r="76" spans="1:7" s="153" customFormat="1" ht="33.75" customHeight="1">
      <c r="A76" s="491"/>
      <c r="B76" s="500"/>
      <c r="C76" s="500">
        <v>75831</v>
      </c>
      <c r="D76" s="501"/>
      <c r="E76" s="484" t="s">
        <v>505</v>
      </c>
      <c r="F76" s="441">
        <f>SUM(F77)</f>
        <v>120708</v>
      </c>
      <c r="G76" s="441">
        <f>SUM(G77)</f>
        <v>0</v>
      </c>
    </row>
    <row r="77" spans="1:7" s="57" customFormat="1" ht="19.5" customHeight="1">
      <c r="A77" s="494"/>
      <c r="B77" s="73"/>
      <c r="C77" s="73"/>
      <c r="D77" s="86">
        <v>2920</v>
      </c>
      <c r="E77" s="146" t="s">
        <v>76</v>
      </c>
      <c r="F77" s="447">
        <v>120708</v>
      </c>
      <c r="G77" s="458"/>
    </row>
    <row r="78" spans="1:7" s="52" customFormat="1" ht="15.75">
      <c r="A78" s="55">
        <v>8</v>
      </c>
      <c r="B78" s="54">
        <v>801</v>
      </c>
      <c r="C78" s="144"/>
      <c r="D78" s="145"/>
      <c r="E78" s="54" t="s">
        <v>495</v>
      </c>
      <c r="F78" s="490">
        <f>SUM(F79,F83,F86)</f>
        <v>114045</v>
      </c>
      <c r="G78" s="490">
        <f>SUM(G79,G83,G86)</f>
        <v>320383</v>
      </c>
    </row>
    <row r="79" spans="1:7" s="153" customFormat="1" ht="15.75">
      <c r="A79" s="491"/>
      <c r="B79" s="482"/>
      <c r="C79" s="482">
        <v>80101</v>
      </c>
      <c r="D79" s="483"/>
      <c r="E79" s="493" t="s">
        <v>496</v>
      </c>
      <c r="F79" s="441">
        <f>SUM(F80:F82)</f>
        <v>13755</v>
      </c>
      <c r="G79" s="441">
        <f>SUM(G80:G82)</f>
        <v>320383</v>
      </c>
    </row>
    <row r="80" spans="1:7" s="57" customFormat="1" ht="89.25" customHeight="1">
      <c r="A80" s="60"/>
      <c r="B80" s="61"/>
      <c r="C80" s="61"/>
      <c r="D80" s="83">
        <v>750</v>
      </c>
      <c r="E80" s="67" t="s">
        <v>517</v>
      </c>
      <c r="F80" s="454">
        <v>13755</v>
      </c>
      <c r="G80" s="455"/>
    </row>
    <row r="81" spans="1:7" s="57" customFormat="1" ht="60.75" customHeight="1">
      <c r="A81" s="60"/>
      <c r="B81" s="61"/>
      <c r="C81" s="75"/>
      <c r="D81" s="81">
        <v>6330</v>
      </c>
      <c r="E81" s="64" t="s">
        <v>344</v>
      </c>
      <c r="F81" s="519"/>
      <c r="G81" s="462">
        <v>19936</v>
      </c>
    </row>
    <row r="82" spans="1:7" s="57" customFormat="1" ht="78.75" customHeight="1">
      <c r="A82" s="60"/>
      <c r="B82" s="61"/>
      <c r="C82" s="75"/>
      <c r="D82" s="81">
        <v>6298</v>
      </c>
      <c r="E82" s="64" t="s">
        <v>236</v>
      </c>
      <c r="F82" s="459"/>
      <c r="G82" s="462">
        <v>300447</v>
      </c>
    </row>
    <row r="83" spans="1:7" s="153" customFormat="1" ht="15.75">
      <c r="A83" s="491"/>
      <c r="B83" s="482"/>
      <c r="C83" s="482">
        <v>80104</v>
      </c>
      <c r="D83" s="483"/>
      <c r="E83" s="493" t="s">
        <v>41</v>
      </c>
      <c r="F83" s="441">
        <f>SUM(F84:F85)</f>
        <v>70900</v>
      </c>
      <c r="G83" s="441">
        <f>SUM(G84:G85)</f>
        <v>0</v>
      </c>
    </row>
    <row r="84" spans="1:7" s="57" customFormat="1" ht="15.75">
      <c r="A84" s="217"/>
      <c r="B84" s="66"/>
      <c r="C84" s="211"/>
      <c r="D84" s="212">
        <v>690</v>
      </c>
      <c r="E84" s="213" t="s">
        <v>79</v>
      </c>
      <c r="F84" s="507">
        <v>31000</v>
      </c>
      <c r="G84" s="458"/>
    </row>
    <row r="85" spans="1:7" s="58" customFormat="1" ht="15.75">
      <c r="A85" s="63"/>
      <c r="B85" s="65"/>
      <c r="C85" s="62"/>
      <c r="D85" s="81">
        <v>830</v>
      </c>
      <c r="E85" s="64" t="s">
        <v>77</v>
      </c>
      <c r="F85" s="438">
        <v>39900</v>
      </c>
      <c r="G85" s="439"/>
    </row>
    <row r="86" spans="1:7" s="153" customFormat="1" ht="15.75">
      <c r="A86" s="491"/>
      <c r="B86" s="500"/>
      <c r="C86" s="482">
        <v>80148</v>
      </c>
      <c r="D86" s="483"/>
      <c r="E86" s="493" t="s">
        <v>174</v>
      </c>
      <c r="F86" s="441">
        <f>SUM(F87:F88)</f>
        <v>29390</v>
      </c>
      <c r="G86" s="441">
        <f>SUM(G87:G88)</f>
        <v>0</v>
      </c>
    </row>
    <row r="87" spans="1:7" s="57" customFormat="1" ht="15.75" hidden="1">
      <c r="A87" s="60"/>
      <c r="B87" s="65"/>
      <c r="C87" s="62"/>
      <c r="D87" s="81">
        <v>690</v>
      </c>
      <c r="E87" s="64" t="s">
        <v>79</v>
      </c>
      <c r="F87" s="454">
        <v>0</v>
      </c>
      <c r="G87" s="455"/>
    </row>
    <row r="88" spans="1:7" s="58" customFormat="1" ht="15.75">
      <c r="A88" s="210"/>
      <c r="B88" s="66"/>
      <c r="C88" s="211"/>
      <c r="D88" s="212">
        <v>830</v>
      </c>
      <c r="E88" s="213" t="s">
        <v>77</v>
      </c>
      <c r="F88" s="447">
        <v>29390</v>
      </c>
      <c r="G88" s="448"/>
    </row>
    <row r="89" spans="1:7" s="52" customFormat="1" ht="15.75">
      <c r="A89" s="55">
        <v>9</v>
      </c>
      <c r="B89" s="54">
        <v>852</v>
      </c>
      <c r="C89" s="144"/>
      <c r="D89" s="145"/>
      <c r="E89" s="54" t="s">
        <v>498</v>
      </c>
      <c r="F89" s="490">
        <f>SUM(F90,F94,F96,F98,F100,F102)</f>
        <v>2432620</v>
      </c>
      <c r="G89" s="490">
        <f>SUM(G90,G94,G96,G98:G100,G102)</f>
        <v>0</v>
      </c>
    </row>
    <row r="90" spans="1:7" s="153" customFormat="1" ht="66.75" customHeight="1">
      <c r="A90" s="491"/>
      <c r="B90" s="482"/>
      <c r="C90" s="482">
        <v>85212</v>
      </c>
      <c r="D90" s="483"/>
      <c r="E90" s="493" t="s">
        <v>395</v>
      </c>
      <c r="F90" s="441">
        <f>SUM(F91:F93)</f>
        <v>2138036</v>
      </c>
      <c r="G90" s="441">
        <f>SUM(G91:G93)</f>
        <v>0</v>
      </c>
    </row>
    <row r="91" spans="1:7" s="57" customFormat="1" ht="48" customHeight="1">
      <c r="A91" s="60"/>
      <c r="B91" s="61"/>
      <c r="C91" s="75"/>
      <c r="D91" s="81">
        <v>900</v>
      </c>
      <c r="E91" s="64" t="s">
        <v>393</v>
      </c>
      <c r="F91" s="454">
        <v>500</v>
      </c>
      <c r="G91" s="455"/>
    </row>
    <row r="92" spans="1:7" s="57" customFormat="1" ht="75" customHeight="1">
      <c r="A92" s="60"/>
      <c r="B92" s="61"/>
      <c r="C92" s="75"/>
      <c r="D92" s="81">
        <v>2010</v>
      </c>
      <c r="E92" s="64" t="s">
        <v>242</v>
      </c>
      <c r="F92" s="454">
        <v>2132536</v>
      </c>
      <c r="G92" s="455"/>
    </row>
    <row r="93" spans="1:7" s="57" customFormat="1" ht="62.25" customHeight="1">
      <c r="A93" s="60"/>
      <c r="B93" s="61"/>
      <c r="C93" s="75"/>
      <c r="D93" s="81">
        <v>2910</v>
      </c>
      <c r="E93" s="64" t="s">
        <v>394</v>
      </c>
      <c r="F93" s="454">
        <v>5000</v>
      </c>
      <c r="G93" s="455"/>
    </row>
    <row r="94" spans="1:7" s="153" customFormat="1" ht="95.25" customHeight="1">
      <c r="A94" s="491"/>
      <c r="B94" s="482"/>
      <c r="C94" s="482">
        <v>85213</v>
      </c>
      <c r="D94" s="483"/>
      <c r="E94" s="493" t="s">
        <v>243</v>
      </c>
      <c r="F94" s="441">
        <f>SUM(F95)</f>
        <v>10179</v>
      </c>
      <c r="G94" s="441">
        <f>SUM(G95)</f>
        <v>0</v>
      </c>
    </row>
    <row r="95" spans="1:7" s="57" customFormat="1" ht="50.25" customHeight="1">
      <c r="A95" s="60"/>
      <c r="B95" s="61"/>
      <c r="C95" s="75"/>
      <c r="D95" s="81">
        <v>2030</v>
      </c>
      <c r="E95" s="64" t="s">
        <v>97</v>
      </c>
      <c r="F95" s="454">
        <v>10179</v>
      </c>
      <c r="G95" s="455"/>
    </row>
    <row r="96" spans="1:7" s="153" customFormat="1" ht="37.5" customHeight="1">
      <c r="A96" s="491"/>
      <c r="B96" s="482"/>
      <c r="C96" s="482">
        <v>85214</v>
      </c>
      <c r="D96" s="483"/>
      <c r="E96" s="493" t="s">
        <v>91</v>
      </c>
      <c r="F96" s="441">
        <f>SUM(F97)</f>
        <v>132400</v>
      </c>
      <c r="G96" s="441">
        <f>SUM(G97)</f>
        <v>0</v>
      </c>
    </row>
    <row r="97" spans="1:7" s="57" customFormat="1" ht="48" customHeight="1">
      <c r="A97" s="60"/>
      <c r="B97" s="61"/>
      <c r="C97" s="75"/>
      <c r="D97" s="81">
        <v>2030</v>
      </c>
      <c r="E97" s="64" t="s">
        <v>97</v>
      </c>
      <c r="F97" s="454">
        <v>132400</v>
      </c>
      <c r="G97" s="455"/>
    </row>
    <row r="98" spans="1:7" s="153" customFormat="1" ht="17.25" customHeight="1">
      <c r="A98" s="491"/>
      <c r="B98" s="482"/>
      <c r="C98" s="482">
        <v>85216</v>
      </c>
      <c r="D98" s="483"/>
      <c r="E98" s="493" t="s">
        <v>321</v>
      </c>
      <c r="F98" s="441">
        <f>SUM(F99)</f>
        <v>74952</v>
      </c>
      <c r="G98" s="441">
        <f>SUM(G99)</f>
        <v>0</v>
      </c>
    </row>
    <row r="99" spans="1:7" s="57" customFormat="1" ht="48" customHeight="1">
      <c r="A99" s="60"/>
      <c r="B99" s="61"/>
      <c r="C99" s="75"/>
      <c r="D99" s="81">
        <v>2030</v>
      </c>
      <c r="E99" s="64" t="s">
        <v>97</v>
      </c>
      <c r="F99" s="454">
        <v>74952</v>
      </c>
      <c r="G99" s="455"/>
    </row>
    <row r="100" spans="1:7" s="153" customFormat="1" ht="18.75" customHeight="1">
      <c r="A100" s="491"/>
      <c r="B100" s="482"/>
      <c r="C100" s="482">
        <v>85219</v>
      </c>
      <c r="D100" s="483"/>
      <c r="E100" s="493" t="s">
        <v>509</v>
      </c>
      <c r="F100" s="441">
        <f>SUM(F101)</f>
        <v>65053</v>
      </c>
      <c r="G100" s="441">
        <f>SUM(G101)</f>
        <v>0</v>
      </c>
    </row>
    <row r="101" spans="1:7" s="57" customFormat="1" ht="42.75" customHeight="1">
      <c r="A101" s="60"/>
      <c r="B101" s="61"/>
      <c r="C101" s="75"/>
      <c r="D101" s="81">
        <v>2030</v>
      </c>
      <c r="E101" s="64" t="s">
        <v>98</v>
      </c>
      <c r="F101" s="454">
        <v>65053</v>
      </c>
      <c r="G101" s="455"/>
    </row>
    <row r="102" spans="1:7" s="153" customFormat="1" ht="31.5">
      <c r="A102" s="491"/>
      <c r="B102" s="482"/>
      <c r="C102" s="482">
        <v>85228</v>
      </c>
      <c r="D102" s="503"/>
      <c r="E102" s="505" t="s">
        <v>499</v>
      </c>
      <c r="F102" s="441">
        <f>SUM(F103)</f>
        <v>12000</v>
      </c>
      <c r="G102" s="441">
        <f>SUM(G103)</f>
        <v>0</v>
      </c>
    </row>
    <row r="103" spans="1:7" s="57" customFormat="1" ht="15.75">
      <c r="A103" s="217"/>
      <c r="B103" s="486"/>
      <c r="C103" s="486"/>
      <c r="D103" s="85">
        <v>830</v>
      </c>
      <c r="E103" s="68" t="s">
        <v>78</v>
      </c>
      <c r="F103" s="447">
        <v>12000</v>
      </c>
      <c r="G103" s="515"/>
    </row>
    <row r="104" spans="1:7" s="52" customFormat="1" ht="15.75" hidden="1">
      <c r="A104" s="55" t="s">
        <v>428</v>
      </c>
      <c r="B104" s="54">
        <v>854</v>
      </c>
      <c r="C104" s="144"/>
      <c r="D104" s="145"/>
      <c r="E104" s="54" t="s">
        <v>500</v>
      </c>
      <c r="F104" s="450"/>
      <c r="G104" s="451"/>
    </row>
    <row r="105" spans="1:7" s="153" customFormat="1" ht="15.75" hidden="1">
      <c r="A105" s="156"/>
      <c r="B105" s="157"/>
      <c r="C105" s="157">
        <v>85401</v>
      </c>
      <c r="D105" s="166"/>
      <c r="E105" s="160" t="s">
        <v>501</v>
      </c>
      <c r="F105" s="460">
        <f>SUM(F106)</f>
        <v>0</v>
      </c>
      <c r="G105" s="460">
        <f>SUM(G106)</f>
        <v>0</v>
      </c>
    </row>
    <row r="106" spans="1:7" s="57" customFormat="1" ht="15.75" hidden="1">
      <c r="A106" s="60"/>
      <c r="B106" s="61"/>
      <c r="C106" s="75"/>
      <c r="D106" s="81">
        <v>830</v>
      </c>
      <c r="E106" s="64" t="s">
        <v>77</v>
      </c>
      <c r="F106" s="454">
        <v>0</v>
      </c>
      <c r="G106" s="458"/>
    </row>
    <row r="107" spans="1:7" s="57" customFormat="1" ht="20.25" customHeight="1" hidden="1">
      <c r="A107" s="631" t="s">
        <v>502</v>
      </c>
      <c r="B107" s="632"/>
      <c r="C107" s="632"/>
      <c r="D107" s="632"/>
      <c r="E107" s="633"/>
      <c r="F107" s="461">
        <f>SUM(F106)</f>
        <v>0</v>
      </c>
      <c r="G107" s="461">
        <f>SUM(G106)</f>
        <v>0</v>
      </c>
    </row>
    <row r="108" spans="1:7" s="52" customFormat="1" ht="33" customHeight="1">
      <c r="A108" s="55">
        <v>10</v>
      </c>
      <c r="B108" s="54">
        <v>853</v>
      </c>
      <c r="C108" s="144"/>
      <c r="D108" s="145"/>
      <c r="E108" s="54" t="s">
        <v>514</v>
      </c>
      <c r="F108" s="490">
        <f>SUM(F109)</f>
        <v>414214</v>
      </c>
      <c r="G108" s="490">
        <f>SUM(G109)</f>
        <v>0</v>
      </c>
    </row>
    <row r="109" spans="1:7" s="153" customFormat="1" ht="15.75" customHeight="1">
      <c r="A109" s="491"/>
      <c r="B109" s="482"/>
      <c r="C109" s="482">
        <v>85395</v>
      </c>
      <c r="D109" s="483"/>
      <c r="E109" s="493" t="s">
        <v>485</v>
      </c>
      <c r="F109" s="441">
        <f>SUM(F110:F111)</f>
        <v>414214</v>
      </c>
      <c r="G109" s="441">
        <f>SUM(G110:G111)</f>
        <v>0</v>
      </c>
    </row>
    <row r="110" spans="1:7" s="57" customFormat="1" ht="63.75" customHeight="1">
      <c r="A110" s="60"/>
      <c r="B110" s="71"/>
      <c r="C110" s="71"/>
      <c r="D110" s="84">
        <v>2339</v>
      </c>
      <c r="E110" s="513" t="s">
        <v>526</v>
      </c>
      <c r="F110" s="519">
        <v>48548</v>
      </c>
      <c r="G110" s="462"/>
    </row>
    <row r="111" spans="1:7" s="57" customFormat="1" ht="64.5" customHeight="1">
      <c r="A111" s="217"/>
      <c r="B111" s="486"/>
      <c r="C111" s="218"/>
      <c r="D111" s="212">
        <v>2708</v>
      </c>
      <c r="E111" s="213" t="s">
        <v>527</v>
      </c>
      <c r="F111" s="507">
        <v>365666</v>
      </c>
      <c r="G111" s="445"/>
    </row>
    <row r="112" spans="1:7" s="153" customFormat="1" ht="36.75" customHeight="1">
      <c r="A112" s="148">
        <v>11</v>
      </c>
      <c r="B112" s="152">
        <v>921</v>
      </c>
      <c r="C112" s="150"/>
      <c r="D112" s="151"/>
      <c r="E112" s="152" t="s">
        <v>63</v>
      </c>
      <c r="F112" s="490">
        <f>SUM(F113)</f>
        <v>0</v>
      </c>
      <c r="G112" s="490">
        <f>SUM(G113)</f>
        <v>1040904</v>
      </c>
    </row>
    <row r="113" spans="1:7" s="153" customFormat="1" ht="18.75" customHeight="1">
      <c r="A113" s="491"/>
      <c r="B113" s="482"/>
      <c r="C113" s="482">
        <v>92105</v>
      </c>
      <c r="D113" s="483"/>
      <c r="E113" s="493" t="s">
        <v>64</v>
      </c>
      <c r="F113" s="441">
        <f>SUM(F114)</f>
        <v>0</v>
      </c>
      <c r="G113" s="441">
        <f>SUM(G114)</f>
        <v>1040904</v>
      </c>
    </row>
    <row r="114" spans="1:7" s="57" customFormat="1" ht="77.25" customHeight="1">
      <c r="A114" s="217"/>
      <c r="B114" s="486"/>
      <c r="C114" s="218"/>
      <c r="D114" s="212">
        <v>6298</v>
      </c>
      <c r="E114" s="213" t="s">
        <v>236</v>
      </c>
      <c r="F114" s="507">
        <v>0</v>
      </c>
      <c r="G114" s="445">
        <v>1040904</v>
      </c>
    </row>
    <row r="115" spans="1:7" s="52" customFormat="1" ht="18" customHeight="1">
      <c r="A115" s="55">
        <v>12</v>
      </c>
      <c r="B115" s="54">
        <v>926</v>
      </c>
      <c r="C115" s="144"/>
      <c r="D115" s="145"/>
      <c r="E115" s="54" t="s">
        <v>67</v>
      </c>
      <c r="F115" s="490">
        <f>SUM(F116)</f>
        <v>0</v>
      </c>
      <c r="G115" s="490">
        <f>SUM(G116)</f>
        <v>1070620</v>
      </c>
    </row>
    <row r="116" spans="1:7" s="153" customFormat="1" ht="15.75" customHeight="1">
      <c r="A116" s="491"/>
      <c r="B116" s="482"/>
      <c r="C116" s="482">
        <v>92695</v>
      </c>
      <c r="D116" s="483"/>
      <c r="E116" s="493" t="s">
        <v>485</v>
      </c>
      <c r="F116" s="441">
        <f>SUM(F117)</f>
        <v>0</v>
      </c>
      <c r="G116" s="441">
        <f>SUM(G117)</f>
        <v>1070620</v>
      </c>
    </row>
    <row r="117" spans="1:7" s="57" customFormat="1" ht="79.5" customHeight="1">
      <c r="A117" s="60"/>
      <c r="B117" s="61"/>
      <c r="C117" s="75"/>
      <c r="D117" s="81">
        <v>6298</v>
      </c>
      <c r="E117" s="64" t="s">
        <v>236</v>
      </c>
      <c r="F117" s="454">
        <v>0</v>
      </c>
      <c r="G117" s="445">
        <v>1070620</v>
      </c>
    </row>
    <row r="118" spans="1:7" s="57" customFormat="1" ht="27.75" customHeight="1" hidden="1">
      <c r="A118" s="625" t="s">
        <v>510</v>
      </c>
      <c r="B118" s="626"/>
      <c r="C118" s="626"/>
      <c r="D118" s="626"/>
      <c r="E118" s="627"/>
      <c r="F118" s="461">
        <f>SUM(F123)</f>
        <v>0</v>
      </c>
      <c r="G118" s="461">
        <f>SUM(G123)</f>
        <v>0</v>
      </c>
    </row>
    <row r="119" spans="1:7" s="52" customFormat="1" ht="18" customHeight="1" hidden="1">
      <c r="A119" s="55" t="s">
        <v>412</v>
      </c>
      <c r="B119" s="54">
        <v>801</v>
      </c>
      <c r="C119" s="144"/>
      <c r="D119" s="145"/>
      <c r="E119" s="54" t="s">
        <v>495</v>
      </c>
      <c r="F119" s="450"/>
      <c r="G119" s="463"/>
    </row>
    <row r="120" spans="1:7" s="153" customFormat="1" ht="18.75" customHeight="1" hidden="1">
      <c r="A120" s="156"/>
      <c r="B120" s="157"/>
      <c r="C120" s="157">
        <v>80101</v>
      </c>
      <c r="D120" s="159"/>
      <c r="E120" s="160" t="s">
        <v>496</v>
      </c>
      <c r="F120" s="437">
        <f>SUM(F121,F122)</f>
        <v>0</v>
      </c>
      <c r="G120" s="453">
        <f>SUM(G121,G122)</f>
        <v>0</v>
      </c>
    </row>
    <row r="121" spans="1:7" s="52" customFormat="1" ht="115.5" customHeight="1" hidden="1">
      <c r="A121" s="210"/>
      <c r="B121" s="66"/>
      <c r="C121" s="211"/>
      <c r="D121" s="212">
        <v>2708</v>
      </c>
      <c r="E121" s="242" t="s">
        <v>162</v>
      </c>
      <c r="F121" s="447">
        <v>0</v>
      </c>
      <c r="G121" s="464"/>
    </row>
    <row r="122" spans="1:7" s="57" customFormat="1" ht="129.75" customHeight="1" hidden="1">
      <c r="A122" s="60"/>
      <c r="B122" s="61"/>
      <c r="C122" s="75"/>
      <c r="D122" s="81">
        <v>2709</v>
      </c>
      <c r="E122" s="224" t="s">
        <v>163</v>
      </c>
      <c r="F122" s="454">
        <v>0</v>
      </c>
      <c r="G122" s="465"/>
    </row>
    <row r="123" spans="1:7" s="57" customFormat="1" ht="16.5" customHeight="1" hidden="1">
      <c r="A123" s="631" t="s">
        <v>497</v>
      </c>
      <c r="B123" s="632"/>
      <c r="C123" s="632"/>
      <c r="D123" s="632"/>
      <c r="E123" s="633"/>
      <c r="F123" s="461">
        <f>SUM(F120)</f>
        <v>0</v>
      </c>
      <c r="G123" s="461">
        <f>SUM(G120)</f>
        <v>0</v>
      </c>
    </row>
    <row r="124" spans="1:7" s="154" customFormat="1" ht="15.75">
      <c r="A124" s="628" t="s">
        <v>50</v>
      </c>
      <c r="B124" s="629"/>
      <c r="C124" s="629"/>
      <c r="D124" s="629"/>
      <c r="E124" s="630"/>
      <c r="F124" s="466">
        <f>SUM(F12,F18,F23,F32,F39,F42,F68,F78,F89,F108,F112,F115)</f>
        <v>12991729</v>
      </c>
      <c r="G124" s="466">
        <f>SUM(G12,G18,G23,G32,G39,G42,G68,G78,G89,G108,G112,G115)</f>
        <v>4491114</v>
      </c>
    </row>
    <row r="125" spans="2:4" ht="15.75">
      <c r="B125" s="74"/>
      <c r="C125" s="74"/>
      <c r="D125" s="87"/>
    </row>
    <row r="126" spans="2:4" ht="15.75">
      <c r="B126" s="74"/>
      <c r="C126" s="74"/>
      <c r="D126" s="87"/>
    </row>
    <row r="127" spans="2:4" ht="15.75">
      <c r="B127" s="74"/>
      <c r="C127" s="74"/>
      <c r="D127" s="87"/>
    </row>
  </sheetData>
  <mergeCells count="17">
    <mergeCell ref="G9:G10"/>
    <mergeCell ref="A118:E118"/>
    <mergeCell ref="A124:E124"/>
    <mergeCell ref="A123:E123"/>
    <mergeCell ref="A107:E107"/>
    <mergeCell ref="E30:E31"/>
    <mergeCell ref="E70:E71"/>
    <mergeCell ref="C9:C10"/>
    <mergeCell ref="E27:E28"/>
    <mergeCell ref="E25:E26"/>
    <mergeCell ref="A7:F7"/>
    <mergeCell ref="B25:B27"/>
    <mergeCell ref="F9:F10"/>
    <mergeCell ref="A9:A10"/>
    <mergeCell ref="B9:B10"/>
    <mergeCell ref="E9:E10"/>
    <mergeCell ref="D9:D10"/>
  </mergeCells>
  <printOptions/>
  <pageMargins left="0.5905511811023623" right="0" top="0.5905511811023623" bottom="0.5905511811023623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M8" sqref="M8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17.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470" customWidth="1"/>
    <col min="9" max="9" width="3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640" t="s">
        <v>257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</row>
    <row r="2" spans="1:12" ht="10.5" customHeight="1">
      <c r="A2" s="11"/>
      <c r="B2" s="11"/>
      <c r="C2" s="11"/>
      <c r="D2" s="11"/>
      <c r="E2" s="11"/>
      <c r="F2" s="11"/>
      <c r="G2" s="11"/>
      <c r="H2" s="468"/>
      <c r="I2" s="11"/>
      <c r="J2" s="11"/>
      <c r="K2" s="11"/>
      <c r="L2" s="8" t="s">
        <v>438</v>
      </c>
    </row>
    <row r="3" spans="1:12" s="32" customFormat="1" ht="19.5" customHeight="1">
      <c r="A3" s="641" t="s">
        <v>452</v>
      </c>
      <c r="B3" s="641" t="s">
        <v>404</v>
      </c>
      <c r="C3" s="641" t="s">
        <v>437</v>
      </c>
      <c r="D3" s="639" t="s">
        <v>483</v>
      </c>
      <c r="E3" s="639" t="s">
        <v>453</v>
      </c>
      <c r="F3" s="639" t="s">
        <v>460</v>
      </c>
      <c r="G3" s="639"/>
      <c r="H3" s="639"/>
      <c r="I3" s="639"/>
      <c r="J3" s="639"/>
      <c r="K3" s="639"/>
      <c r="L3" s="639" t="s">
        <v>458</v>
      </c>
    </row>
    <row r="4" spans="1:12" s="32" customFormat="1" ht="19.5" customHeight="1">
      <c r="A4" s="641"/>
      <c r="B4" s="641"/>
      <c r="C4" s="641"/>
      <c r="D4" s="639"/>
      <c r="E4" s="639"/>
      <c r="F4" s="639" t="s">
        <v>32</v>
      </c>
      <c r="G4" s="639" t="s">
        <v>416</v>
      </c>
      <c r="H4" s="639"/>
      <c r="I4" s="639"/>
      <c r="J4" s="639"/>
      <c r="K4" s="639"/>
      <c r="L4" s="639"/>
    </row>
    <row r="5" spans="1:12" s="32" customFormat="1" ht="29.25" customHeight="1">
      <c r="A5" s="641"/>
      <c r="B5" s="641"/>
      <c r="C5" s="641"/>
      <c r="D5" s="639"/>
      <c r="E5" s="639"/>
      <c r="F5" s="639"/>
      <c r="G5" s="639" t="s">
        <v>477</v>
      </c>
      <c r="H5" s="643" t="s">
        <v>470</v>
      </c>
      <c r="I5" s="646" t="s">
        <v>479</v>
      </c>
      <c r="J5" s="582"/>
      <c r="K5" s="639" t="s">
        <v>471</v>
      </c>
      <c r="L5" s="639"/>
    </row>
    <row r="6" spans="1:12" s="32" customFormat="1" ht="19.5" customHeight="1">
      <c r="A6" s="641"/>
      <c r="B6" s="641"/>
      <c r="C6" s="641"/>
      <c r="D6" s="639"/>
      <c r="E6" s="639"/>
      <c r="F6" s="639"/>
      <c r="G6" s="639"/>
      <c r="H6" s="643"/>
      <c r="I6" s="647"/>
      <c r="J6" s="584"/>
      <c r="K6" s="639"/>
      <c r="L6" s="639"/>
    </row>
    <row r="7" spans="1:12" s="32" customFormat="1" ht="19.5" customHeight="1">
      <c r="A7" s="641"/>
      <c r="B7" s="641"/>
      <c r="C7" s="641"/>
      <c r="D7" s="639"/>
      <c r="E7" s="639"/>
      <c r="F7" s="639"/>
      <c r="G7" s="639"/>
      <c r="H7" s="643"/>
      <c r="I7" s="648"/>
      <c r="J7" s="586"/>
      <c r="K7" s="639"/>
      <c r="L7" s="639"/>
    </row>
    <row r="8" spans="1:12" ht="7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5</v>
      </c>
      <c r="G8" s="15">
        <v>6</v>
      </c>
      <c r="H8" s="469">
        <v>7</v>
      </c>
      <c r="I8" s="644">
        <v>8</v>
      </c>
      <c r="J8" s="645"/>
      <c r="K8" s="15">
        <v>9</v>
      </c>
      <c r="L8" s="15">
        <v>10</v>
      </c>
    </row>
    <row r="9" spans="1:12" s="32" customFormat="1" ht="51" customHeight="1">
      <c r="A9" s="256">
        <v>1</v>
      </c>
      <c r="B9" s="181">
        <v>600</v>
      </c>
      <c r="C9" s="181">
        <v>60014</v>
      </c>
      <c r="D9" s="257" t="s">
        <v>219</v>
      </c>
      <c r="E9" s="256"/>
      <c r="F9" s="184">
        <v>100000</v>
      </c>
      <c r="G9" s="184">
        <v>100000</v>
      </c>
      <c r="H9" s="467"/>
      <c r="I9" s="33" t="s">
        <v>459</v>
      </c>
      <c r="J9" s="348"/>
      <c r="K9" s="256"/>
      <c r="L9" s="17" t="s">
        <v>131</v>
      </c>
    </row>
    <row r="10" spans="1:12" s="32" customFormat="1" ht="78" customHeight="1">
      <c r="A10" s="256">
        <v>2</v>
      </c>
      <c r="B10" s="181">
        <v>600</v>
      </c>
      <c r="C10" s="181">
        <v>60095</v>
      </c>
      <c r="D10" s="257" t="s">
        <v>380</v>
      </c>
      <c r="E10" s="256"/>
      <c r="F10" s="184">
        <v>37000</v>
      </c>
      <c r="G10" s="184">
        <v>37000</v>
      </c>
      <c r="H10" s="467"/>
      <c r="I10" s="535" t="s">
        <v>459</v>
      </c>
      <c r="J10" s="536"/>
      <c r="K10" s="256"/>
      <c r="L10" s="24" t="s">
        <v>131</v>
      </c>
    </row>
    <row r="11" spans="1:12" s="32" customFormat="1" ht="67.5" customHeight="1">
      <c r="A11" s="256">
        <v>3</v>
      </c>
      <c r="B11" s="181">
        <v>750</v>
      </c>
      <c r="C11" s="181">
        <v>75023</v>
      </c>
      <c r="D11" s="257" t="s">
        <v>334</v>
      </c>
      <c r="E11" s="256"/>
      <c r="F11" s="184">
        <v>50000</v>
      </c>
      <c r="G11" s="184">
        <v>50000</v>
      </c>
      <c r="H11" s="467">
        <v>0</v>
      </c>
      <c r="I11" s="33" t="s">
        <v>459</v>
      </c>
      <c r="J11" s="348"/>
      <c r="K11" s="256"/>
      <c r="L11" s="17" t="s">
        <v>131</v>
      </c>
    </row>
    <row r="12" spans="1:12" s="32" customFormat="1" ht="19.5" customHeight="1">
      <c r="A12" s="658">
        <v>4</v>
      </c>
      <c r="B12" s="655">
        <v>801</v>
      </c>
      <c r="C12" s="655">
        <v>80101</v>
      </c>
      <c r="D12" s="649" t="s">
        <v>319</v>
      </c>
      <c r="E12" s="256"/>
      <c r="F12" s="652">
        <v>45000</v>
      </c>
      <c r="G12" s="652">
        <v>25064</v>
      </c>
      <c r="H12" s="664"/>
      <c r="I12" s="33" t="s">
        <v>376</v>
      </c>
      <c r="J12" s="348">
        <v>19936</v>
      </c>
      <c r="K12" s="658"/>
      <c r="L12" s="661" t="s">
        <v>131</v>
      </c>
    </row>
    <row r="13" spans="1:12" s="32" customFormat="1" ht="24.75" customHeight="1">
      <c r="A13" s="659"/>
      <c r="B13" s="656"/>
      <c r="C13" s="656"/>
      <c r="D13" s="650"/>
      <c r="E13" s="256"/>
      <c r="F13" s="653"/>
      <c r="G13" s="653"/>
      <c r="H13" s="665"/>
      <c r="I13" s="33" t="s">
        <v>377</v>
      </c>
      <c r="J13" s="348"/>
      <c r="K13" s="659"/>
      <c r="L13" s="662"/>
    </row>
    <row r="14" spans="1:12" s="32" customFormat="1" ht="24.75" customHeight="1">
      <c r="A14" s="659"/>
      <c r="B14" s="656"/>
      <c r="C14" s="656"/>
      <c r="D14" s="650"/>
      <c r="E14" s="256"/>
      <c r="F14" s="653"/>
      <c r="G14" s="653"/>
      <c r="H14" s="665"/>
      <c r="I14" s="33" t="s">
        <v>378</v>
      </c>
      <c r="J14" s="348"/>
      <c r="K14" s="659"/>
      <c r="L14" s="662"/>
    </row>
    <row r="15" spans="1:12" s="32" customFormat="1" ht="31.5" customHeight="1">
      <c r="A15" s="660"/>
      <c r="B15" s="657"/>
      <c r="C15" s="657"/>
      <c r="D15" s="651"/>
      <c r="E15" s="256"/>
      <c r="F15" s="654"/>
      <c r="G15" s="654"/>
      <c r="H15" s="666"/>
      <c r="I15" s="33" t="s">
        <v>379</v>
      </c>
      <c r="J15" s="348"/>
      <c r="K15" s="660"/>
      <c r="L15" s="663"/>
    </row>
    <row r="16" spans="1:12" ht="52.5" customHeight="1">
      <c r="A16" s="30">
        <v>5</v>
      </c>
      <c r="B16" s="17">
        <v>900</v>
      </c>
      <c r="C16" s="17">
        <v>90015</v>
      </c>
      <c r="D16" s="300" t="s">
        <v>130</v>
      </c>
      <c r="E16" s="179">
        <v>20000</v>
      </c>
      <c r="F16" s="179">
        <v>100000</v>
      </c>
      <c r="G16" s="179">
        <v>0</v>
      </c>
      <c r="H16" s="179">
        <v>100000</v>
      </c>
      <c r="I16" s="33" t="s">
        <v>459</v>
      </c>
      <c r="J16" s="348"/>
      <c r="K16" s="17"/>
      <c r="L16" s="17" t="s">
        <v>131</v>
      </c>
    </row>
    <row r="17" spans="1:12" ht="20.25" customHeight="1">
      <c r="A17" s="30"/>
      <c r="B17" s="17"/>
      <c r="C17" s="17"/>
      <c r="D17" s="300"/>
      <c r="E17" s="179"/>
      <c r="F17" s="179"/>
      <c r="G17" s="179"/>
      <c r="H17" s="179"/>
      <c r="I17" s="33"/>
      <c r="J17" s="348"/>
      <c r="K17" s="17"/>
      <c r="L17" s="17"/>
    </row>
    <row r="18" spans="1:12" ht="12.75" hidden="1">
      <c r="A18" s="252"/>
      <c r="B18" s="253"/>
      <c r="C18" s="253"/>
      <c r="D18" s="33"/>
      <c r="E18" s="254"/>
      <c r="F18" s="254"/>
      <c r="G18" s="254"/>
      <c r="H18" s="254"/>
      <c r="I18" s="253"/>
      <c r="J18" s="33"/>
      <c r="K18" s="253"/>
      <c r="L18" s="253"/>
    </row>
    <row r="19" spans="1:12" ht="12.75" hidden="1">
      <c r="A19" s="252"/>
      <c r="B19" s="253"/>
      <c r="C19" s="253"/>
      <c r="D19" s="33"/>
      <c r="E19" s="254"/>
      <c r="F19" s="254"/>
      <c r="G19" s="254"/>
      <c r="H19" s="254"/>
      <c r="I19" s="253"/>
      <c r="J19" s="33"/>
      <c r="K19" s="253"/>
      <c r="L19" s="253"/>
    </row>
    <row r="20" spans="1:12" ht="22.5" customHeight="1">
      <c r="A20" s="642" t="s">
        <v>476</v>
      </c>
      <c r="B20" s="642"/>
      <c r="C20" s="642"/>
      <c r="D20" s="642"/>
      <c r="E20" s="172">
        <f>SUM(E16:E17)</f>
        <v>20000</v>
      </c>
      <c r="F20" s="172">
        <f>SUM(F9:F19)</f>
        <v>332000</v>
      </c>
      <c r="G20" s="172">
        <f>SUM(G9:G19)</f>
        <v>212064</v>
      </c>
      <c r="H20" s="172">
        <f>SUM(H9:H19)</f>
        <v>100000</v>
      </c>
      <c r="I20" s="172"/>
      <c r="J20" s="172">
        <f>SUM(J9:J19)</f>
        <v>19936</v>
      </c>
      <c r="K20" s="172">
        <f>SUM(K16:K19)</f>
        <v>0</v>
      </c>
      <c r="L20" s="35" t="s">
        <v>443</v>
      </c>
    </row>
    <row r="22" spans="1:11" s="192" customFormat="1" ht="11.25">
      <c r="A22" s="192" t="s">
        <v>194</v>
      </c>
      <c r="F22" s="198"/>
      <c r="H22" s="198"/>
      <c r="K22" s="192" t="s">
        <v>143</v>
      </c>
    </row>
    <row r="23" spans="1:8" s="192" customFormat="1" ht="11.25">
      <c r="A23" s="192" t="s">
        <v>195</v>
      </c>
      <c r="F23" s="198"/>
      <c r="H23" s="198"/>
    </row>
    <row r="24" spans="1:8" s="192" customFormat="1" ht="11.25">
      <c r="A24" s="192" t="s">
        <v>196</v>
      </c>
      <c r="F24" s="198"/>
      <c r="H24" s="198"/>
    </row>
    <row r="25" spans="1:8" s="192" customFormat="1" ht="11.25">
      <c r="A25" s="192" t="s">
        <v>197</v>
      </c>
      <c r="F25" s="198"/>
      <c r="H25" s="198"/>
    </row>
    <row r="26" spans="1:8" s="192" customFormat="1" ht="11.25">
      <c r="A26" s="192" t="s">
        <v>198</v>
      </c>
      <c r="F26" s="198"/>
      <c r="H26" s="198"/>
    </row>
  </sheetData>
  <mergeCells count="25">
    <mergeCell ref="A12:A15"/>
    <mergeCell ref="L12:L15"/>
    <mergeCell ref="K12:K15"/>
    <mergeCell ref="G12:G15"/>
    <mergeCell ref="H12:H15"/>
    <mergeCell ref="A20:D20"/>
    <mergeCell ref="H5:H7"/>
    <mergeCell ref="G5:G7"/>
    <mergeCell ref="I8:J8"/>
    <mergeCell ref="I5:J7"/>
    <mergeCell ref="E3:E7"/>
    <mergeCell ref="D12:D15"/>
    <mergeCell ref="F12:F15"/>
    <mergeCell ref="C12:C15"/>
    <mergeCell ref="B12:B15"/>
    <mergeCell ref="K5:K7"/>
    <mergeCell ref="A1:L1"/>
    <mergeCell ref="A3:A7"/>
    <mergeCell ref="B3:B7"/>
    <mergeCell ref="C3:C7"/>
    <mergeCell ref="D3:D7"/>
    <mergeCell ref="F3:K3"/>
    <mergeCell ref="L3:L7"/>
    <mergeCell ref="F4:F7"/>
    <mergeCell ref="G4:K4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&amp;A
do uchwały  Nr XXXIX/210/09
Rady Gminy w Skarżysku Kościelnym 
z dnia 30 grudnia 2009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2010-01-05T12:07:34Z</cp:lastPrinted>
  <dcterms:created xsi:type="dcterms:W3CDTF">1998-12-09T13:02:10Z</dcterms:created>
  <dcterms:modified xsi:type="dcterms:W3CDTF">2010-01-05T12:08:56Z</dcterms:modified>
  <cp:category/>
  <cp:version/>
  <cp:contentType/>
  <cp:contentStatus/>
</cp:coreProperties>
</file>