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Ogółem Oświata" sheetId="1" r:id="rId1"/>
  </sheets>
  <definedNames>
    <definedName name="_xlnm.Print_Titles" localSheetId="0">'Ogółem Oświata'!$8:$8</definedName>
  </definedNames>
  <calcPr fullCalcOnLoad="1"/>
</workbook>
</file>

<file path=xl/sharedStrings.xml><?xml version="1.0" encoding="utf-8"?>
<sst xmlns="http://schemas.openxmlformats.org/spreadsheetml/2006/main" count="102" uniqueCount="69">
  <si>
    <t>Jednostki/rozdział</t>
  </si>
  <si>
    <t>Szkoła Podstawowa w  Grzybowej Górze</t>
  </si>
  <si>
    <t>Szkoła Podstawowa w  Majkowie</t>
  </si>
  <si>
    <t>Szkoła Podstawowa w  Kierzu Niedźwiedzim</t>
  </si>
  <si>
    <t>Ogółem 80146</t>
  </si>
  <si>
    <t>Ogółem 80195</t>
  </si>
  <si>
    <t>Ogółem 85446</t>
  </si>
  <si>
    <t xml:space="preserve">Subwencja oświatowa </t>
  </si>
  <si>
    <t xml:space="preserve">Ilość dzieci </t>
  </si>
  <si>
    <t>Dokształcanie i odpsy socjalne emerytów</t>
  </si>
  <si>
    <t>Subwencja do podziału na dziecko</t>
  </si>
  <si>
    <t xml:space="preserve">Subwencja na dziecko </t>
  </si>
  <si>
    <t xml:space="preserve">Plan </t>
  </si>
  <si>
    <t xml:space="preserve"> </t>
  </si>
  <si>
    <t>Załącznik Nr 12</t>
  </si>
  <si>
    <t xml:space="preserve">Razem 85415 </t>
  </si>
  <si>
    <t>Szkoła Podstawowa Grzybowa Góra</t>
  </si>
  <si>
    <t>Ilość dzieci 2009/2010</t>
  </si>
  <si>
    <t>Plan na 2010r.</t>
  </si>
  <si>
    <t>Przysługująca subwencja na 2010r.</t>
  </si>
  <si>
    <t>Ogółem 80148</t>
  </si>
  <si>
    <t>Zespół Szkół  w Skarżysku Koscielnym</t>
  </si>
  <si>
    <t>Zespół Szkół 85395- Projekt Kapitał Ludzki</t>
  </si>
  <si>
    <t>Ogółem r.85395</t>
  </si>
  <si>
    <t>Zespół Szkół w Skarżysku Kościelnym</t>
  </si>
  <si>
    <t>UG na komisje egzaminacyjne</t>
  </si>
  <si>
    <t>RAZEM  Z INWESTYCJAMI</t>
  </si>
  <si>
    <t>RAZEM PLANY FINANSOWE JEDNOSTEK OŚWIATOWYCH</t>
  </si>
  <si>
    <t>Zadania oświatowe realizowane przez URZĄD GMINY</t>
  </si>
  <si>
    <t>Zespół Szkół Publicznych w  Skarżysku Kościelnym</t>
  </si>
  <si>
    <t>Ogółem 92601</t>
  </si>
  <si>
    <t xml:space="preserve">Rozdział 80101 - Szkoły Podstawowe </t>
  </si>
  <si>
    <t>Rozdział 80104- Przedszkola</t>
  </si>
  <si>
    <t>Przedszkole Samorządowe w Skarżysku Kościelnym</t>
  </si>
  <si>
    <t>Rozdział 80110 - Gimnazja</t>
  </si>
  <si>
    <t xml:space="preserve">Rozdział 80146 - Dokształcanie i doskonalenie nauczycieli </t>
  </si>
  <si>
    <t>Szkoła Podstawowa im. Stefana Żeromskiego w  Majkowie</t>
  </si>
  <si>
    <t>Szkoła Podstawowa   Lipowe Pole Skarbowe</t>
  </si>
  <si>
    <t>Publiczna Szkoła Podstawowa w  Kierzu Niedźwiedzim</t>
  </si>
  <si>
    <t>Rozdział  80103 - Oddziały przedszkolne w szkołach podstawowych</t>
  </si>
  <si>
    <t>Rozdział  80195-Pozostała działalność ( Odpisy na fundusz socjalny emerytowanych nauczycieli)</t>
  </si>
  <si>
    <t>Rozdział 80148 - Stołówki szkolne i przedszkolne</t>
  </si>
  <si>
    <t xml:space="preserve">Rozdział 85401 - Świetlice szkolne </t>
  </si>
  <si>
    <t xml:space="preserve">Rozdział 85415 - Pomoc materialna dla uczniów (wyprawka szkolna)  </t>
  </si>
  <si>
    <t>Rozdział 85446 - Dokształcanie i doskonalenie nauczycieli</t>
  </si>
  <si>
    <t>Rozdział 92601- Obiekty sportowe (Boisko ORLIK)</t>
  </si>
  <si>
    <t>Rozdział 80113 - Dowożenie uczniów do szkół (dowóz dzieci niepełnosprawnych)</t>
  </si>
  <si>
    <t>Rozdział 80101 - Szkoły podstawowe (Inwestycje oświatowe)</t>
  </si>
  <si>
    <t xml:space="preserve">Rozdział 80195 - Pozostała działalność (Komisje egzaminacyjne na awans zawodowy nauczycieli i inne) </t>
  </si>
  <si>
    <t>RAZEM ZADANIA  OŚWIATY REALIZOWANE PRZEZ URZĄD GMINY</t>
  </si>
  <si>
    <t>OGÓŁEM ZADANIA OŚWIATY</t>
  </si>
  <si>
    <t>Zadania realizowane przez jednostki oświatowe</t>
  </si>
  <si>
    <t>Przedszkole</t>
  </si>
  <si>
    <t>Rozdział  85395- Pozostała działalność  (Projekt Kapitał Ludzki- Baśniowy Świat)</t>
  </si>
  <si>
    <t xml:space="preserve">% wyk  </t>
  </si>
  <si>
    <t>Szkoła Podstawowa Lipowe Pole Skarbowe</t>
  </si>
  <si>
    <t>Ogółem 80101</t>
  </si>
  <si>
    <t>Ogółem 80103</t>
  </si>
  <si>
    <t>Ogółem 80104</t>
  </si>
  <si>
    <t>Ogółem 85401</t>
  </si>
  <si>
    <t xml:space="preserve"> Realizacja planów finansowych  zadań  oświatowych w  I półroczu 2012 roku</t>
  </si>
  <si>
    <t>Plan po zmianach                  w  I półroczu 2012r.</t>
  </si>
  <si>
    <t xml:space="preserve">Wykonanie za I półrocze   2012r. </t>
  </si>
  <si>
    <t>Ogółem 92195</t>
  </si>
  <si>
    <t>Szkoła Podstawowa w Lipowym Polu</t>
  </si>
  <si>
    <t xml:space="preserve">Rozdział 92195 - Pozostała działalność </t>
  </si>
  <si>
    <t xml:space="preserve">Rozdział 92695 - Pozostała działalność </t>
  </si>
  <si>
    <t>Ogółem 92695</t>
  </si>
  <si>
    <t>Rozdział 80113 - Dowożenie uczniów do szkół (dowóz do gimnazjum wraz z obsługą dowozu)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</si>
</sst>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0"/>
    </font>
    <font>
      <sz val="10"/>
      <color indexed="10"/>
      <name val="Arial CE"/>
      <family val="0"/>
    </font>
    <font>
      <sz val="10"/>
      <color indexed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wrapText="1"/>
      <protection/>
    </xf>
    <xf numFmtId="0" fontId="1" fillId="0" borderId="10" xfId="52" applyFont="1" applyBorder="1" applyAlignment="1">
      <alignment wrapText="1"/>
      <protection/>
    </xf>
    <xf numFmtId="4" fontId="2" fillId="0" borderId="11" xfId="52" applyNumberFormat="1" applyFont="1" applyBorder="1" applyAlignment="1">
      <alignment/>
      <protection/>
    </xf>
    <xf numFmtId="4" fontId="2" fillId="0" borderId="12" xfId="52" applyNumberFormat="1" applyFont="1" applyBorder="1" applyAlignment="1">
      <alignment/>
      <protection/>
    </xf>
    <xf numFmtId="0" fontId="1" fillId="0" borderId="10" xfId="52" applyFont="1" applyBorder="1" applyAlignment="1">
      <alignment wrapText="1"/>
      <protection/>
    </xf>
    <xf numFmtId="0" fontId="0" fillId="0" borderId="0" xfId="0" applyFont="1" applyAlignment="1">
      <alignment/>
    </xf>
    <xf numFmtId="4" fontId="0" fillId="0" borderId="11" xfId="0" applyNumberFormat="1" applyBorder="1" applyAlignment="1">
      <alignment/>
    </xf>
    <xf numFmtId="4" fontId="2" fillId="0" borderId="13" xfId="52" applyNumberFormat="1" applyFont="1" applyBorder="1" applyAlignment="1">
      <alignment vertical="center" wrapText="1"/>
      <protection/>
    </xf>
    <xf numFmtId="4" fontId="2" fillId="0" borderId="14" xfId="52" applyNumberFormat="1" applyFont="1" applyBorder="1" applyAlignment="1">
      <alignment wrapText="1"/>
      <protection/>
    </xf>
    <xf numFmtId="4" fontId="2" fillId="0" borderId="13" xfId="52" applyNumberFormat="1" applyFont="1" applyBorder="1" applyAlignment="1">
      <alignment wrapText="1"/>
      <protection/>
    </xf>
    <xf numFmtId="4" fontId="1" fillId="0" borderId="13" xfId="52" applyNumberFormat="1" applyFont="1" applyBorder="1" applyAlignment="1">
      <alignment wrapText="1"/>
      <protection/>
    </xf>
    <xf numFmtId="4" fontId="2" fillId="0" borderId="11" xfId="52" applyNumberFormat="1" applyFont="1" applyBorder="1" applyAlignment="1">
      <alignment/>
      <protection/>
    </xf>
    <xf numFmtId="4" fontId="3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1" fillId="0" borderId="13" xfId="52" applyFont="1" applyBorder="1" applyAlignment="1">
      <alignment wrapText="1"/>
      <protection/>
    </xf>
    <xf numFmtId="0" fontId="2" fillId="0" borderId="13" xfId="52" applyFont="1" applyBorder="1" applyAlignment="1">
      <alignment vertical="center" wrapText="1"/>
      <protection/>
    </xf>
    <xf numFmtId="0" fontId="2" fillId="0" borderId="14" xfId="52" applyFont="1" applyBorder="1" applyAlignment="1">
      <alignment wrapText="1"/>
      <protection/>
    </xf>
    <xf numFmtId="0" fontId="2" fillId="0" borderId="13" xfId="52" applyFont="1" applyBorder="1" applyAlignment="1">
      <alignment wrapText="1"/>
      <protection/>
    </xf>
    <xf numFmtId="0" fontId="1" fillId="0" borderId="13" xfId="52" applyFont="1" applyBorder="1" applyAlignment="1">
      <alignment wrapText="1"/>
      <protection/>
    </xf>
    <xf numFmtId="0" fontId="0" fillId="0" borderId="11" xfId="0" applyBorder="1" applyAlignment="1">
      <alignment/>
    </xf>
    <xf numFmtId="4" fontId="1" fillId="0" borderId="13" xfId="52" applyNumberFormat="1" applyFont="1" applyBorder="1" applyAlignment="1">
      <alignment wrapText="1"/>
      <protection/>
    </xf>
    <xf numFmtId="0" fontId="3" fillId="0" borderId="0" xfId="0" applyFont="1" applyAlignment="1">
      <alignment/>
    </xf>
    <xf numFmtId="4" fontId="2" fillId="0" borderId="11" xfId="52" applyNumberFormat="1" applyFont="1" applyBorder="1" applyAlignment="1">
      <alignment vertical="center" wrapTex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2" fillId="0" borderId="11" xfId="52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2" fillId="0" borderId="15" xfId="52" applyNumberFormat="1" applyFont="1" applyBorder="1" applyAlignment="1">
      <alignment horizontal="right" vertical="center" wrapText="1"/>
      <protection/>
    </xf>
    <xf numFmtId="4" fontId="2" fillId="0" borderId="16" xfId="52" applyNumberFormat="1" applyFont="1" applyBorder="1" applyAlignment="1">
      <alignment horizontal="right" vertical="center" wrapText="1"/>
      <protection/>
    </xf>
    <xf numFmtId="0" fontId="2" fillId="0" borderId="17" xfId="52" applyFont="1" applyBorder="1" applyAlignment="1">
      <alignment horizontal="left" vertical="center" wrapText="1"/>
      <protection/>
    </xf>
    <xf numFmtId="4" fontId="1" fillId="0" borderId="11" xfId="52" applyNumberFormat="1" applyFont="1" applyBorder="1" applyAlignment="1">
      <alignment/>
      <protection/>
    </xf>
    <xf numFmtId="0" fontId="2" fillId="0" borderId="17" xfId="52" applyFont="1" applyBorder="1" applyAlignment="1">
      <alignment wrapText="1"/>
      <protection/>
    </xf>
    <xf numFmtId="4" fontId="2" fillId="0" borderId="11" xfId="52" applyNumberFormat="1" applyFont="1" applyBorder="1" applyAlignment="1">
      <alignment horizontal="right" wrapText="1"/>
      <protection/>
    </xf>
    <xf numFmtId="4" fontId="2" fillId="0" borderId="13" xfId="52" applyNumberFormat="1" applyFont="1" applyFill="1" applyBorder="1" applyAlignment="1">
      <alignment horizontal="center" vertical="center" wrapText="1"/>
      <protection/>
    </xf>
    <xf numFmtId="4" fontId="0" fillId="0" borderId="13" xfId="0" applyNumberFormat="1" applyFont="1" applyBorder="1" applyAlignment="1">
      <alignment/>
    </xf>
    <xf numFmtId="4" fontId="2" fillId="0" borderId="13" xfId="52" applyNumberFormat="1" applyFont="1" applyBorder="1" applyAlignment="1">
      <alignment/>
      <protection/>
    </xf>
    <xf numFmtId="4" fontId="3" fillId="0" borderId="13" xfId="0" applyNumberFormat="1" applyFont="1" applyBorder="1" applyAlignment="1">
      <alignment/>
    </xf>
    <xf numFmtId="4" fontId="2" fillId="0" borderId="18" xfId="52" applyNumberFormat="1" applyFont="1" applyBorder="1" applyAlignment="1">
      <alignment horizontal="center" vertical="center" wrapText="1"/>
      <protection/>
    </xf>
    <xf numFmtId="4" fontId="2" fillId="0" borderId="19" xfId="52" applyNumberFormat="1" applyFont="1" applyBorder="1" applyAlignment="1">
      <alignment horizontal="center" vertical="center" wrapText="1"/>
      <protection/>
    </xf>
    <xf numFmtId="4" fontId="2" fillId="0" borderId="20" xfId="52" applyNumberFormat="1" applyFont="1" applyBorder="1" applyAlignment="1">
      <alignment horizontal="center" vertical="center" wrapText="1"/>
      <protection/>
    </xf>
    <xf numFmtId="4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4" fillId="0" borderId="13" xfId="52" applyNumberFormat="1" applyFont="1" applyBorder="1" applyAlignment="1">
      <alignment wrapText="1"/>
      <protection/>
    </xf>
    <xf numFmtId="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0" xfId="52" applyFont="1" applyBorder="1" applyAlignment="1">
      <alignment wrapText="1"/>
      <protection/>
    </xf>
    <xf numFmtId="4" fontId="6" fillId="0" borderId="13" xfId="52" applyNumberFormat="1" applyFont="1" applyBorder="1" applyAlignment="1">
      <alignment wrapText="1"/>
      <protection/>
    </xf>
    <xf numFmtId="0" fontId="6" fillId="0" borderId="13" xfId="52" applyFont="1" applyBorder="1" applyAlignment="1">
      <alignment wrapText="1"/>
      <protection/>
    </xf>
    <xf numFmtId="4" fontId="7" fillId="0" borderId="13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" fontId="6" fillId="0" borderId="11" xfId="52" applyNumberFormat="1" applyFont="1" applyBorder="1" applyAlignment="1">
      <alignment/>
      <protection/>
    </xf>
    <xf numFmtId="0" fontId="4" fillId="0" borderId="10" xfId="52" applyFont="1" applyBorder="1" applyAlignment="1">
      <alignment vertical="center" wrapText="1"/>
      <protection/>
    </xf>
    <xf numFmtId="4" fontId="4" fillId="0" borderId="13" xfId="52" applyNumberFormat="1" applyFont="1" applyBorder="1" applyAlignment="1">
      <alignment/>
      <protection/>
    </xf>
    <xf numFmtId="4" fontId="4" fillId="0" borderId="11" xfId="52" applyNumberFormat="1" applyFont="1" applyBorder="1" applyAlignment="1">
      <alignment/>
      <protection/>
    </xf>
    <xf numFmtId="4" fontId="4" fillId="0" borderId="14" xfId="52" applyNumberFormat="1" applyFont="1" applyBorder="1" applyAlignment="1">
      <alignment vertical="center" wrapText="1"/>
      <protection/>
    </xf>
    <xf numFmtId="0" fontId="4" fillId="0" borderId="14" xfId="52" applyFont="1" applyBorder="1" applyAlignment="1">
      <alignment vertical="center" wrapText="1"/>
      <protection/>
    </xf>
    <xf numFmtId="0" fontId="4" fillId="0" borderId="10" xfId="52" applyFont="1" applyBorder="1" applyAlignment="1">
      <alignment wrapText="1"/>
      <protection/>
    </xf>
    <xf numFmtId="4" fontId="4" fillId="0" borderId="14" xfId="52" applyNumberFormat="1" applyFont="1" applyBorder="1" applyAlignment="1">
      <alignment wrapText="1"/>
      <protection/>
    </xf>
    <xf numFmtId="0" fontId="4" fillId="0" borderId="14" xfId="52" applyFont="1" applyBorder="1" applyAlignment="1">
      <alignment wrapText="1"/>
      <protection/>
    </xf>
    <xf numFmtId="4" fontId="4" fillId="0" borderId="11" xfId="52" applyNumberFormat="1" applyFont="1" applyBorder="1" applyAlignment="1">
      <alignment/>
      <protection/>
    </xf>
    <xf numFmtId="4" fontId="4" fillId="0" borderId="13" xfId="52" applyNumberFormat="1" applyFont="1" applyBorder="1" applyAlignment="1">
      <alignment/>
      <protection/>
    </xf>
    <xf numFmtId="4" fontId="4" fillId="0" borderId="13" xfId="52" applyNumberFormat="1" applyFont="1" applyBorder="1" applyAlignment="1">
      <alignment wrapText="1"/>
      <protection/>
    </xf>
    <xf numFmtId="0" fontId="4" fillId="0" borderId="13" xfId="52" applyFont="1" applyBorder="1" applyAlignment="1">
      <alignment wrapText="1"/>
      <protection/>
    </xf>
    <xf numFmtId="4" fontId="6" fillId="0" borderId="14" xfId="52" applyNumberFormat="1" applyFont="1" applyBorder="1" applyAlignment="1">
      <alignment wrapText="1"/>
      <protection/>
    </xf>
    <xf numFmtId="0" fontId="6" fillId="0" borderId="14" xfId="52" applyFont="1" applyBorder="1" applyAlignment="1">
      <alignment wrapText="1"/>
      <protection/>
    </xf>
    <xf numFmtId="4" fontId="6" fillId="0" borderId="13" xfId="52" applyNumberFormat="1" applyFont="1" applyBorder="1" applyAlignment="1">
      <alignment wrapText="1"/>
      <protection/>
    </xf>
    <xf numFmtId="4" fontId="4" fillId="0" borderId="11" xfId="52" applyNumberFormat="1" applyFont="1" applyBorder="1" applyAlignment="1">
      <alignment wrapText="1"/>
      <protection/>
    </xf>
    <xf numFmtId="4" fontId="6" fillId="0" borderId="13" xfId="52" applyNumberFormat="1" applyFont="1" applyBorder="1">
      <alignment/>
      <protection/>
    </xf>
    <xf numFmtId="4" fontId="6" fillId="0" borderId="13" xfId="52" applyNumberFormat="1" applyFont="1" applyBorder="1" applyAlignment="1">
      <alignment/>
      <protection/>
    </xf>
    <xf numFmtId="0" fontId="6" fillId="0" borderId="13" xfId="52" applyFont="1" applyBorder="1" applyAlignment="1">
      <alignment wrapText="1"/>
      <protection/>
    </xf>
    <xf numFmtId="0" fontId="6" fillId="0" borderId="10" xfId="52" applyFont="1" applyBorder="1" applyAlignment="1">
      <alignment wrapText="1"/>
      <protection/>
    </xf>
    <xf numFmtId="0" fontId="4" fillId="0" borderId="17" xfId="52" applyFont="1" applyBorder="1" applyAlignment="1">
      <alignment wrapText="1"/>
      <protection/>
    </xf>
    <xf numFmtId="4" fontId="4" fillId="0" borderId="23" xfId="52" applyNumberFormat="1" applyFont="1" applyBorder="1" applyAlignment="1">
      <alignment wrapText="1"/>
      <protection/>
    </xf>
    <xf numFmtId="0" fontId="4" fillId="0" borderId="23" xfId="52" applyFont="1" applyBorder="1" applyAlignment="1">
      <alignment wrapText="1"/>
      <protection/>
    </xf>
    <xf numFmtId="4" fontId="4" fillId="0" borderId="24" xfId="52" applyNumberFormat="1" applyFont="1" applyBorder="1" applyAlignment="1">
      <alignment horizontal="right" wrapText="1"/>
      <protection/>
    </xf>
    <xf numFmtId="4" fontId="5" fillId="0" borderId="25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26" xfId="52" applyFont="1" applyBorder="1" applyAlignment="1">
      <alignment horizontal="left" vertical="center" wrapText="1"/>
      <protection/>
    </xf>
    <xf numFmtId="4" fontId="4" fillId="0" borderId="27" xfId="52" applyNumberFormat="1" applyFont="1" applyBorder="1" applyAlignment="1">
      <alignment horizontal="right" vertical="center" wrapText="1"/>
      <protection/>
    </xf>
    <xf numFmtId="4" fontId="4" fillId="0" borderId="27" xfId="52" applyNumberFormat="1" applyFont="1" applyBorder="1" applyAlignment="1">
      <alignment horizontal="right" wrapText="1"/>
      <protection/>
    </xf>
    <xf numFmtId="4" fontId="5" fillId="0" borderId="28" xfId="0" applyNumberFormat="1" applyFont="1" applyBorder="1" applyAlignment="1">
      <alignment/>
    </xf>
    <xf numFmtId="4" fontId="4" fillId="0" borderId="16" xfId="52" applyNumberFormat="1" applyFont="1" applyBorder="1" applyAlignment="1">
      <alignment horizontal="righ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4" fontId="4" fillId="0" borderId="15" xfId="52" applyNumberFormat="1" applyFont="1" applyBorder="1" applyAlignment="1">
      <alignment horizontal="right" vertical="center" wrapText="1"/>
      <protection/>
    </xf>
    <xf numFmtId="0" fontId="4" fillId="0" borderId="29" xfId="52" applyFont="1" applyBorder="1" applyAlignment="1">
      <alignment horizontal="left" vertical="center" wrapText="1"/>
      <protection/>
    </xf>
    <xf numFmtId="4" fontId="4" fillId="0" borderId="30" xfId="52" applyNumberFormat="1" applyFont="1" applyBorder="1" applyAlignment="1">
      <alignment horizontal="right" vertical="center" wrapText="1"/>
      <protection/>
    </xf>
    <xf numFmtId="0" fontId="2" fillId="0" borderId="10" xfId="52" applyFont="1" applyBorder="1" applyAlignment="1">
      <alignment wrapText="1"/>
      <protection/>
    </xf>
    <xf numFmtId="4" fontId="2" fillId="0" borderId="13" xfId="52" applyNumberFormat="1" applyFont="1" applyBorder="1" applyAlignment="1">
      <alignment wrapText="1"/>
      <protection/>
    </xf>
    <xf numFmtId="0" fontId="2" fillId="0" borderId="13" xfId="52" applyFont="1" applyBorder="1" applyAlignment="1">
      <alignment wrapText="1"/>
      <protection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2" applyNumberFormat="1" applyFont="1" applyBorder="1">
      <alignment/>
      <protection/>
    </xf>
    <xf numFmtId="4" fontId="0" fillId="0" borderId="2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13" xfId="52" applyNumberFormat="1" applyFont="1" applyBorder="1">
      <alignment/>
      <protection/>
    </xf>
    <xf numFmtId="4" fontId="1" fillId="0" borderId="14" xfId="52" applyNumberFormat="1" applyFont="1" applyBorder="1" applyAlignment="1">
      <alignment wrapText="1"/>
      <protection/>
    </xf>
    <xf numFmtId="0" fontId="1" fillId="0" borderId="14" xfId="52" applyFont="1" applyBorder="1" applyAlignment="1">
      <alignment wrapText="1"/>
      <protection/>
    </xf>
    <xf numFmtId="4" fontId="1" fillId="0" borderId="11" xfId="52" applyNumberFormat="1" applyFont="1" applyBorder="1" applyAlignment="1">
      <alignment wrapText="1"/>
      <protection/>
    </xf>
    <xf numFmtId="4" fontId="1" fillId="0" borderId="11" xfId="52" applyNumberFormat="1" applyFont="1" applyBorder="1" applyAlignment="1">
      <alignment/>
      <protection/>
    </xf>
    <xf numFmtId="4" fontId="1" fillId="0" borderId="13" xfId="52" applyNumberFormat="1" applyFont="1" applyBorder="1" applyAlignment="1">
      <alignment/>
      <protection/>
    </xf>
    <xf numFmtId="4" fontId="2" fillId="0" borderId="11" xfId="52" applyNumberFormat="1" applyFont="1" applyBorder="1" applyAlignment="1">
      <alignment wrapText="1"/>
      <protection/>
    </xf>
    <xf numFmtId="4" fontId="2" fillId="0" borderId="13" xfId="52" applyNumberFormat="1" applyFont="1" applyBorder="1" applyAlignment="1">
      <alignment/>
      <protection/>
    </xf>
    <xf numFmtId="4" fontId="2" fillId="0" borderId="16" xfId="52" applyNumberFormat="1" applyFont="1" applyBorder="1" applyAlignment="1">
      <alignment wrapText="1"/>
      <protection/>
    </xf>
    <xf numFmtId="0" fontId="2" fillId="0" borderId="16" xfId="52" applyFont="1" applyBorder="1" applyAlignment="1">
      <alignment wrapText="1"/>
      <protection/>
    </xf>
    <xf numFmtId="4" fontId="4" fillId="0" borderId="13" xfId="52" applyNumberFormat="1" applyFont="1" applyBorder="1" applyAlignment="1">
      <alignment wrapText="1"/>
      <protection/>
    </xf>
    <xf numFmtId="0" fontId="4" fillId="0" borderId="13" xfId="52" applyFont="1" applyBorder="1" applyAlignment="1">
      <alignment wrapText="1"/>
      <protection/>
    </xf>
    <xf numFmtId="4" fontId="7" fillId="0" borderId="13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" fontId="1" fillId="0" borderId="12" xfId="52" applyNumberFormat="1" applyFont="1" applyBorder="1" applyAlignment="1">
      <alignment/>
      <protection/>
    </xf>
    <xf numFmtId="4" fontId="1" fillId="0" borderId="14" xfId="52" applyNumberFormat="1" applyFont="1" applyBorder="1" applyAlignment="1">
      <alignment wrapText="1"/>
      <protection/>
    </xf>
    <xf numFmtId="0" fontId="1" fillId="0" borderId="14" xfId="52" applyFont="1" applyBorder="1" applyAlignment="1">
      <alignment wrapText="1"/>
      <protection/>
    </xf>
    <xf numFmtId="0" fontId="2" fillId="0" borderId="29" xfId="52" applyFont="1" applyBorder="1" applyAlignment="1">
      <alignment horizontal="left" vertical="center" wrapText="1"/>
      <protection/>
    </xf>
    <xf numFmtId="4" fontId="2" fillId="0" borderId="24" xfId="52" applyNumberFormat="1" applyFont="1" applyBorder="1" applyAlignment="1">
      <alignment horizontal="right" vertical="center" wrapText="1"/>
      <protection/>
    </xf>
    <xf numFmtId="4" fontId="2" fillId="0" borderId="24" xfId="52" applyNumberFormat="1" applyFont="1" applyBorder="1" applyAlignment="1">
      <alignment horizontal="right" wrapText="1"/>
      <protection/>
    </xf>
    <xf numFmtId="4" fontId="3" fillId="0" borderId="25" xfId="0" applyNumberFormat="1" applyFont="1" applyBorder="1" applyAlignment="1">
      <alignment/>
    </xf>
    <xf numFmtId="4" fontId="2" fillId="0" borderId="31" xfId="52" applyNumberFormat="1" applyFont="1" applyBorder="1" applyAlignment="1">
      <alignment horizontal="right" vertical="center" wrapText="1"/>
      <protection/>
    </xf>
    <xf numFmtId="0" fontId="2" fillId="0" borderId="29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left" wrapText="1"/>
      <protection/>
    </xf>
    <xf numFmtId="0" fontId="3" fillId="0" borderId="29" xfId="0" applyFont="1" applyBorder="1" applyAlignment="1">
      <alignment/>
    </xf>
    <xf numFmtId="4" fontId="0" fillId="0" borderId="32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52" applyFont="1" applyAlignment="1">
      <alignment horizontal="center" vertical="center" wrapText="1"/>
      <protection/>
    </xf>
    <xf numFmtId="0" fontId="0" fillId="0" borderId="0" xfId="0" applyAlignment="1">
      <alignment/>
    </xf>
    <xf numFmtId="4" fontId="4" fillId="0" borderId="13" xfId="52" applyNumberFormat="1" applyFont="1" applyBorder="1" applyAlignment="1">
      <alignment wrapText="1"/>
      <protection/>
    </xf>
    <xf numFmtId="4" fontId="4" fillId="0" borderId="12" xfId="52" applyNumberFormat="1" applyFont="1" applyBorder="1" applyAlignment="1">
      <alignment/>
      <protection/>
    </xf>
    <xf numFmtId="4" fontId="5" fillId="0" borderId="21" xfId="0" applyNumberFormat="1" applyFont="1" applyBorder="1" applyAlignment="1">
      <alignment/>
    </xf>
    <xf numFmtId="4" fontId="6" fillId="0" borderId="13" xfId="52" applyNumberFormat="1" applyFont="1" applyBorder="1" applyAlignment="1">
      <alignment wrapText="1"/>
      <protection/>
    </xf>
    <xf numFmtId="4" fontId="6" fillId="0" borderId="11" xfId="52" applyNumberFormat="1" applyFont="1" applyBorder="1">
      <alignment/>
      <protection/>
    </xf>
    <xf numFmtId="4" fontId="7" fillId="0" borderId="21" xfId="0" applyNumberFormat="1" applyFont="1" applyBorder="1" applyAlignment="1">
      <alignment/>
    </xf>
    <xf numFmtId="4" fontId="6" fillId="0" borderId="11" xfId="52" applyNumberFormat="1" applyFont="1" applyBorder="1" applyAlignment="1">
      <alignment/>
      <protection/>
    </xf>
    <xf numFmtId="4" fontId="4" fillId="0" borderId="14" xfId="52" applyNumberFormat="1" applyFont="1" applyBorder="1" applyAlignment="1">
      <alignment vertical="center" wrapText="1"/>
      <protection/>
    </xf>
    <xf numFmtId="4" fontId="4" fillId="0" borderId="12" xfId="52" applyNumberFormat="1" applyFont="1" applyBorder="1" applyAlignment="1">
      <alignment/>
      <protection/>
    </xf>
    <xf numFmtId="4" fontId="4" fillId="0" borderId="14" xfId="52" applyNumberFormat="1" applyFont="1" applyBorder="1" applyAlignment="1">
      <alignment wrapText="1"/>
      <protection/>
    </xf>
    <xf numFmtId="4" fontId="6" fillId="0" borderId="11" xfId="52" applyNumberFormat="1" applyFont="1" applyBorder="1" applyAlignment="1">
      <alignment/>
      <protection/>
    </xf>
    <xf numFmtId="4" fontId="4" fillId="0" borderId="11" xfId="52" applyNumberFormat="1" applyFont="1" applyBorder="1" applyAlignment="1">
      <alignment/>
      <protection/>
    </xf>
    <xf numFmtId="4" fontId="4" fillId="0" borderId="13" xfId="52" applyNumberFormat="1" applyFont="1" applyBorder="1" applyAlignment="1">
      <alignment wrapText="1"/>
      <protection/>
    </xf>
    <xf numFmtId="4" fontId="4" fillId="0" borderId="11" xfId="52" applyNumberFormat="1" applyFont="1" applyBorder="1" applyAlignment="1">
      <alignment/>
      <protection/>
    </xf>
    <xf numFmtId="4" fontId="6" fillId="0" borderId="14" xfId="52" applyNumberFormat="1" applyFont="1" applyBorder="1" applyAlignment="1">
      <alignment wrapText="1"/>
      <protection/>
    </xf>
    <xf numFmtId="4" fontId="6" fillId="0" borderId="12" xfId="52" applyNumberFormat="1" applyFont="1" applyBorder="1" applyAlignment="1">
      <alignment/>
      <protection/>
    </xf>
    <xf numFmtId="4" fontId="6" fillId="0" borderId="13" xfId="52" applyNumberFormat="1" applyFont="1" applyBorder="1" applyAlignment="1">
      <alignment wrapText="1"/>
      <protection/>
    </xf>
    <xf numFmtId="4" fontId="6" fillId="0" borderId="13" xfId="52" applyNumberFormat="1" applyFont="1" applyBorder="1" applyAlignment="1">
      <alignment/>
      <protection/>
    </xf>
    <xf numFmtId="4" fontId="4" fillId="0" borderId="23" xfId="52" applyNumberFormat="1" applyFont="1" applyBorder="1" applyAlignment="1">
      <alignment/>
      <protection/>
    </xf>
    <xf numFmtId="4" fontId="5" fillId="0" borderId="33" xfId="0" applyNumberFormat="1" applyFont="1" applyBorder="1" applyAlignment="1">
      <alignment/>
    </xf>
    <xf numFmtId="4" fontId="4" fillId="0" borderId="16" xfId="52" applyNumberFormat="1" applyFont="1" applyBorder="1" applyAlignment="1">
      <alignment wrapText="1"/>
      <protection/>
    </xf>
    <xf numFmtId="4" fontId="1" fillId="0" borderId="11" xfId="52" applyNumberFormat="1" applyFont="1" applyBorder="1">
      <alignment/>
      <protection/>
    </xf>
    <xf numFmtId="4" fontId="2" fillId="0" borderId="13" xfId="52" applyNumberFormat="1" applyFont="1" applyBorder="1" applyAlignment="1">
      <alignment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34" xfId="52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center" vertical="center" wrapText="1"/>
      <protection/>
    </xf>
    <xf numFmtId="0" fontId="2" fillId="0" borderId="35" xfId="52" applyFont="1" applyBorder="1" applyAlignment="1">
      <alignment horizontal="center" vertical="center" wrapText="1"/>
      <protection/>
    </xf>
    <xf numFmtId="0" fontId="2" fillId="0" borderId="36" xfId="52" applyFont="1" applyBorder="1" applyAlignment="1">
      <alignment horizontal="center" vertical="center" wrapText="1"/>
      <protection/>
    </xf>
    <xf numFmtId="0" fontId="2" fillId="0" borderId="37" xfId="52" applyFont="1" applyBorder="1" applyAlignment="1">
      <alignment horizontal="center" vertical="center" wrapText="1"/>
      <protection/>
    </xf>
    <xf numFmtId="0" fontId="2" fillId="0" borderId="38" xfId="52" applyFont="1" applyBorder="1" applyAlignment="1">
      <alignment horizontal="center" vertical="center" wrapText="1"/>
      <protection/>
    </xf>
    <xf numFmtId="4" fontId="2" fillId="0" borderId="13" xfId="52" applyNumberFormat="1" applyFont="1" applyBorder="1" applyAlignment="1">
      <alignment wrapText="1"/>
      <protection/>
    </xf>
    <xf numFmtId="4" fontId="3" fillId="0" borderId="21" xfId="0" applyNumberFormat="1" applyFont="1" applyBorder="1" applyAlignment="1">
      <alignment/>
    </xf>
    <xf numFmtId="4" fontId="2" fillId="0" borderId="11" xfId="52" applyNumberFormat="1" applyFont="1" applyBorder="1" applyAlignment="1">
      <alignment/>
      <protection/>
    </xf>
    <xf numFmtId="4" fontId="2" fillId="0" borderId="11" xfId="52" applyNumberFormat="1" applyFont="1" applyBorder="1" applyAlignment="1">
      <alignment horizontal="right" wrapText="1"/>
      <protection/>
    </xf>
    <xf numFmtId="4" fontId="2" fillId="0" borderId="15" xfId="52" applyNumberFormat="1" applyFont="1" applyBorder="1" applyAlignment="1">
      <alignment horizontal="right" wrapText="1"/>
      <protection/>
    </xf>
    <xf numFmtId="4" fontId="2" fillId="0" borderId="23" xfId="52" applyNumberFormat="1" applyFont="1" applyBorder="1" applyAlignment="1">
      <alignment horizontal="right" vertical="center" wrapText="1"/>
      <protection/>
    </xf>
    <xf numFmtId="4" fontId="2" fillId="0" borderId="15" xfId="52" applyNumberFormat="1" applyFont="1" applyBorder="1" applyAlignment="1">
      <alignment horizontal="right" vertical="center" wrapText="1"/>
      <protection/>
    </xf>
    <xf numFmtId="4" fontId="3" fillId="0" borderId="33" xfId="0" applyNumberFormat="1" applyFont="1" applyBorder="1" applyAlignment="1">
      <alignment/>
    </xf>
    <xf numFmtId="4" fontId="1" fillId="0" borderId="13" xfId="52" applyNumberFormat="1" applyFont="1" applyBorder="1" applyAlignment="1">
      <alignment wrapText="1"/>
      <protection/>
    </xf>
    <xf numFmtId="4" fontId="1" fillId="0" borderId="11" xfId="52" applyNumberFormat="1" applyFont="1" applyBorder="1" applyAlignment="1">
      <alignment/>
      <protection/>
    </xf>
    <xf numFmtId="4" fontId="0" fillId="0" borderId="21" xfId="0" applyNumberFormat="1" applyFont="1" applyBorder="1" applyAlignment="1">
      <alignment/>
    </xf>
    <xf numFmtId="4" fontId="2" fillId="0" borderId="23" xfId="52" applyNumberFormat="1" applyFont="1" applyBorder="1" applyAlignment="1">
      <alignment wrapText="1"/>
      <protection/>
    </xf>
    <xf numFmtId="4" fontId="2" fillId="0" borderId="23" xfId="52" applyNumberFormat="1" applyFont="1" applyBorder="1" applyAlignment="1">
      <alignment/>
      <protection/>
    </xf>
    <xf numFmtId="4" fontId="2" fillId="0" borderId="24" xfId="52" applyNumberFormat="1" applyFont="1" applyBorder="1" applyAlignment="1">
      <alignment horizontal="right" wrapText="1"/>
      <protection/>
    </xf>
    <xf numFmtId="4" fontId="3" fillId="0" borderId="25" xfId="0" applyNumberFormat="1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86">
      <selection activeCell="A105" sqref="A105"/>
    </sheetView>
  </sheetViews>
  <sheetFormatPr defaultColWidth="9.140625" defaultRowHeight="12.75"/>
  <cols>
    <col min="1" max="1" width="49.28125" style="0" customWidth="1"/>
    <col min="2" max="2" width="16.00390625" style="16" hidden="1" customWidth="1"/>
    <col min="3" max="3" width="9.57421875" style="0" hidden="1" customWidth="1"/>
    <col min="4" max="4" width="16.00390625" style="0" customWidth="1"/>
    <col min="5" max="5" width="12.421875" style="0" customWidth="1"/>
    <col min="6" max="6" width="7.8515625" style="0" customWidth="1"/>
    <col min="7" max="7" width="9.7109375" style="7" hidden="1" customWidth="1"/>
    <col min="8" max="8" width="15.8515625" style="7" hidden="1" customWidth="1"/>
    <col min="9" max="9" width="14.7109375" style="30" hidden="1" customWidth="1"/>
  </cols>
  <sheetData>
    <row r="1" spans="4:9" ht="12.75" hidden="1">
      <c r="D1" s="24"/>
      <c r="E1" s="24" t="s">
        <v>14</v>
      </c>
      <c r="G1" s="26"/>
      <c r="H1" s="26"/>
      <c r="I1" s="27"/>
    </row>
    <row r="2" spans="4:9" ht="12.75">
      <c r="D2" s="24"/>
      <c r="E2" s="24"/>
      <c r="G2" s="26"/>
      <c r="H2" s="26"/>
      <c r="I2" s="27"/>
    </row>
    <row r="3" spans="4:9" ht="12.75">
      <c r="D3" s="24"/>
      <c r="E3" s="159" t="s">
        <v>14</v>
      </c>
      <c r="F3" s="159"/>
      <c r="G3" s="26"/>
      <c r="H3" s="26"/>
      <c r="I3" s="27"/>
    </row>
    <row r="4" spans="4:9" ht="12.75">
      <c r="D4" s="24"/>
      <c r="E4" s="47"/>
      <c r="F4" s="47"/>
      <c r="G4" s="26"/>
      <c r="H4" s="26"/>
      <c r="I4" s="27"/>
    </row>
    <row r="5" spans="1:9" ht="16.5" customHeight="1">
      <c r="A5" s="157" t="s">
        <v>60</v>
      </c>
      <c r="B5" s="157"/>
      <c r="C5" s="157"/>
      <c r="D5" s="157"/>
      <c r="E5" s="157"/>
      <c r="F5" s="158"/>
      <c r="G5" s="158"/>
      <c r="H5" s="158"/>
      <c r="I5" s="27"/>
    </row>
    <row r="6" spans="1:9" ht="16.5" customHeight="1" thickBot="1">
      <c r="A6" s="132"/>
      <c r="B6" s="132"/>
      <c r="C6" s="132"/>
      <c r="D6" s="132"/>
      <c r="E6" s="132"/>
      <c r="F6" s="133"/>
      <c r="G6" s="133"/>
      <c r="H6" s="133"/>
      <c r="I6" s="27"/>
    </row>
    <row r="7" spans="1:9" s="7" customFormat="1" ht="16.5" customHeight="1" thickBot="1">
      <c r="A7" s="160" t="s">
        <v>51</v>
      </c>
      <c r="B7" s="161"/>
      <c r="C7" s="161"/>
      <c r="D7" s="161"/>
      <c r="E7" s="161"/>
      <c r="F7" s="162"/>
      <c r="G7" s="46"/>
      <c r="H7" s="46"/>
      <c r="I7" s="30"/>
    </row>
    <row r="8" spans="1:9" s="7" customFormat="1" ht="55.5" customHeight="1">
      <c r="A8" s="41" t="s">
        <v>0</v>
      </c>
      <c r="B8" s="42" t="s">
        <v>12</v>
      </c>
      <c r="C8" s="42" t="s">
        <v>8</v>
      </c>
      <c r="D8" s="42" t="s">
        <v>61</v>
      </c>
      <c r="E8" s="43" t="s">
        <v>62</v>
      </c>
      <c r="F8" s="45" t="s">
        <v>54</v>
      </c>
      <c r="G8" s="37" t="s">
        <v>17</v>
      </c>
      <c r="H8" s="28" t="s">
        <v>18</v>
      </c>
      <c r="I8" s="28" t="s">
        <v>19</v>
      </c>
    </row>
    <row r="9" spans="1:9" s="24" customFormat="1" ht="12.75">
      <c r="A9" s="93" t="s">
        <v>31</v>
      </c>
      <c r="B9" s="94"/>
      <c r="C9" s="95"/>
      <c r="D9" s="134"/>
      <c r="E9" s="135"/>
      <c r="F9" s="44"/>
      <c r="G9" s="96"/>
      <c r="H9" s="97"/>
      <c r="I9" s="14"/>
    </row>
    <row r="10" spans="1:9" s="102" customFormat="1" ht="12.75">
      <c r="A10" s="6" t="s">
        <v>29</v>
      </c>
      <c r="B10" s="23">
        <v>762432</v>
      </c>
      <c r="C10" s="17">
        <v>209</v>
      </c>
      <c r="D10" s="23">
        <v>1241606</v>
      </c>
      <c r="E10" s="155">
        <v>646798.94</v>
      </c>
      <c r="F10" s="99">
        <f aca="true" t="shared" si="0" ref="F10:F15">ROUND(E10/D10*100,2)</f>
        <v>52.09</v>
      </c>
      <c r="G10" s="100">
        <v>184</v>
      </c>
      <c r="H10" s="101">
        <v>968462</v>
      </c>
      <c r="I10" s="101">
        <v>1153286</v>
      </c>
    </row>
    <row r="11" spans="1:9" s="102" customFormat="1" ht="12.75">
      <c r="A11" s="6" t="s">
        <v>1</v>
      </c>
      <c r="B11" s="23">
        <v>331000</v>
      </c>
      <c r="C11" s="17">
        <v>57</v>
      </c>
      <c r="D11" s="23">
        <v>526023</v>
      </c>
      <c r="E11" s="34">
        <v>285310.2</v>
      </c>
      <c r="F11" s="99">
        <f t="shared" si="0"/>
        <v>54.24</v>
      </c>
      <c r="G11" s="100">
        <v>47</v>
      </c>
      <c r="H11" s="101">
        <v>426620</v>
      </c>
      <c r="I11" s="101">
        <v>294589</v>
      </c>
    </row>
    <row r="12" spans="1:9" s="102" customFormat="1" ht="12.75">
      <c r="A12" s="6" t="s">
        <v>55</v>
      </c>
      <c r="B12" s="23">
        <v>341000</v>
      </c>
      <c r="C12" s="17">
        <v>53</v>
      </c>
      <c r="D12" s="23">
        <v>456117</v>
      </c>
      <c r="E12" s="34">
        <v>201145.14</v>
      </c>
      <c r="F12" s="99">
        <f t="shared" si="0"/>
        <v>44.1</v>
      </c>
      <c r="G12" s="100">
        <v>38</v>
      </c>
      <c r="H12" s="101">
        <v>531811</v>
      </c>
      <c r="I12" s="101">
        <v>238179</v>
      </c>
    </row>
    <row r="13" spans="1:9" s="102" customFormat="1" ht="15.75" customHeight="1">
      <c r="A13" s="6" t="s">
        <v>36</v>
      </c>
      <c r="B13" s="23">
        <v>366000</v>
      </c>
      <c r="C13" s="17">
        <v>57</v>
      </c>
      <c r="D13" s="23">
        <v>725773</v>
      </c>
      <c r="E13" s="34">
        <v>391530.88</v>
      </c>
      <c r="F13" s="99">
        <f t="shared" si="0"/>
        <v>53.95</v>
      </c>
      <c r="G13" s="100">
        <v>73</v>
      </c>
      <c r="H13" s="101">
        <v>564843</v>
      </c>
      <c r="I13" s="101">
        <v>457554</v>
      </c>
    </row>
    <row r="14" spans="1:9" s="102" customFormat="1" ht="16.5" customHeight="1">
      <c r="A14" s="6" t="s">
        <v>38</v>
      </c>
      <c r="B14" s="23">
        <v>323000</v>
      </c>
      <c r="C14" s="17">
        <v>48</v>
      </c>
      <c r="D14" s="23">
        <v>588116</v>
      </c>
      <c r="E14" s="34">
        <v>301488.89</v>
      </c>
      <c r="F14" s="99">
        <f t="shared" si="0"/>
        <v>51.26</v>
      </c>
      <c r="G14" s="100">
        <v>33</v>
      </c>
      <c r="H14" s="101">
        <v>491042</v>
      </c>
      <c r="I14" s="101">
        <v>206839</v>
      </c>
    </row>
    <row r="15" spans="1:9" s="102" customFormat="1" ht="12.75">
      <c r="A15" s="1" t="s">
        <v>56</v>
      </c>
      <c r="B15" s="9">
        <f>SUM(B10:B14)</f>
        <v>2123432</v>
      </c>
      <c r="C15" s="18">
        <f>SUM(C10:C14)</f>
        <v>424</v>
      </c>
      <c r="D15" s="156">
        <f>SUM(D10:D14)</f>
        <v>3537635</v>
      </c>
      <c r="E15" s="156">
        <f>SUM(E10:E14)</f>
        <v>1826274.0499999998</v>
      </c>
      <c r="F15" s="44">
        <f t="shared" si="0"/>
        <v>51.62</v>
      </c>
      <c r="G15" s="39">
        <f>SUM(G10:G14)</f>
        <v>375</v>
      </c>
      <c r="H15" s="4">
        <f>SUM(H10:H14)</f>
        <v>2982778</v>
      </c>
      <c r="I15" s="4">
        <f>SUM(I10:I14)</f>
        <v>2350447</v>
      </c>
    </row>
    <row r="16" spans="1:9" s="56" customFormat="1" ht="12.75">
      <c r="A16" s="58"/>
      <c r="B16" s="61"/>
      <c r="C16" s="62"/>
      <c r="D16" s="141"/>
      <c r="E16" s="142"/>
      <c r="F16" s="139"/>
      <c r="G16" s="54"/>
      <c r="H16" s="55"/>
      <c r="I16" s="55"/>
    </row>
    <row r="17" spans="1:9" s="102" customFormat="1" ht="25.5">
      <c r="A17" s="2" t="s">
        <v>39</v>
      </c>
      <c r="B17" s="10"/>
      <c r="C17" s="19"/>
      <c r="D17" s="143"/>
      <c r="E17" s="142"/>
      <c r="F17" s="139"/>
      <c r="G17" s="100"/>
      <c r="H17" s="101"/>
      <c r="I17" s="101"/>
    </row>
    <row r="18" spans="1:9" s="102" customFormat="1" ht="12.75">
      <c r="A18" s="6" t="s">
        <v>1</v>
      </c>
      <c r="B18" s="23">
        <v>36000</v>
      </c>
      <c r="C18" s="17">
        <v>11</v>
      </c>
      <c r="D18" s="23">
        <v>60660</v>
      </c>
      <c r="E18" s="34">
        <v>34610.1</v>
      </c>
      <c r="F18" s="99">
        <f>ROUND(E18/D18*100,2)</f>
        <v>57.06</v>
      </c>
      <c r="G18" s="100">
        <v>4</v>
      </c>
      <c r="H18" s="101">
        <v>52386</v>
      </c>
      <c r="I18" s="101"/>
    </row>
    <row r="19" spans="1:9" s="102" customFormat="1" ht="12.75">
      <c r="A19" s="6" t="s">
        <v>37</v>
      </c>
      <c r="B19" s="23">
        <v>29000</v>
      </c>
      <c r="C19" s="17">
        <v>5</v>
      </c>
      <c r="D19" s="23">
        <v>21930</v>
      </c>
      <c r="E19" s="34">
        <v>6479.83</v>
      </c>
      <c r="F19" s="99">
        <f>ROUND(E19/D19*100,2)</f>
        <v>29.55</v>
      </c>
      <c r="G19" s="100">
        <v>3</v>
      </c>
      <c r="H19" s="101">
        <v>40313</v>
      </c>
      <c r="I19" s="101"/>
    </row>
    <row r="20" spans="1:9" s="102" customFormat="1" ht="12.75">
      <c r="A20" s="6" t="s">
        <v>2</v>
      </c>
      <c r="B20" s="23">
        <v>44000</v>
      </c>
      <c r="C20" s="17">
        <v>12</v>
      </c>
      <c r="D20" s="23">
        <v>61044</v>
      </c>
      <c r="E20" s="34">
        <v>14136.32</v>
      </c>
      <c r="F20" s="99">
        <f>ROUND(E20/D20*100,2)</f>
        <v>23.16</v>
      </c>
      <c r="G20" s="100">
        <v>7</v>
      </c>
      <c r="H20" s="101">
        <v>63494</v>
      </c>
      <c r="I20" s="101"/>
    </row>
    <row r="21" spans="1:9" s="102" customFormat="1" ht="12.75">
      <c r="A21" s="6" t="s">
        <v>3</v>
      </c>
      <c r="B21" s="23">
        <v>40000</v>
      </c>
      <c r="C21" s="17">
        <v>8</v>
      </c>
      <c r="D21" s="23">
        <v>33901</v>
      </c>
      <c r="E21" s="34">
        <v>16255.9</v>
      </c>
      <c r="F21" s="99">
        <f>ROUND(E21/D21*100,2)</f>
        <v>47.95</v>
      </c>
      <c r="G21" s="100">
        <v>5</v>
      </c>
      <c r="H21" s="101">
        <v>64590</v>
      </c>
      <c r="I21" s="101"/>
    </row>
    <row r="22" spans="1:9" s="24" customFormat="1" ht="12.75">
      <c r="A22" s="1" t="s">
        <v>57</v>
      </c>
      <c r="B22" s="94">
        <f>SUM(B18:B21)</f>
        <v>149000</v>
      </c>
      <c r="C22" s="94">
        <f>SUM(C18:C21)</f>
        <v>36</v>
      </c>
      <c r="D22" s="94">
        <f>SUM(D18:D21)</f>
        <v>177535</v>
      </c>
      <c r="E22" s="13">
        <f>SUM(E18:E21)</f>
        <v>71482.15</v>
      </c>
      <c r="F22" s="44">
        <f>ROUND(E22/D22*100,2)</f>
        <v>40.26</v>
      </c>
      <c r="G22" s="110">
        <f>SUM(G18:G21)</f>
        <v>19</v>
      </c>
      <c r="H22" s="13">
        <f>SUM(H18:H21)</f>
        <v>220783</v>
      </c>
      <c r="I22" s="14"/>
    </row>
    <row r="23" spans="1:9" s="50" customFormat="1" ht="12.75">
      <c r="A23" s="58"/>
      <c r="B23" s="48"/>
      <c r="C23" s="48"/>
      <c r="D23" s="134"/>
      <c r="E23" s="145"/>
      <c r="F23" s="136"/>
      <c r="G23" s="67"/>
      <c r="H23" s="66"/>
      <c r="I23" s="49"/>
    </row>
    <row r="24" spans="1:9" s="7" customFormat="1" ht="12.75">
      <c r="A24" s="1" t="s">
        <v>32</v>
      </c>
      <c r="B24" s="9"/>
      <c r="C24" s="18"/>
      <c r="D24" s="137"/>
      <c r="E24" s="144"/>
      <c r="F24" s="139"/>
      <c r="G24" s="38"/>
      <c r="H24" s="29"/>
      <c r="I24" s="29"/>
    </row>
    <row r="25" spans="1:9" s="7" customFormat="1" ht="12.75">
      <c r="A25" s="6" t="s">
        <v>33</v>
      </c>
      <c r="B25" s="23">
        <v>340000</v>
      </c>
      <c r="C25" s="17">
        <v>0</v>
      </c>
      <c r="D25" s="23">
        <v>362624</v>
      </c>
      <c r="E25" s="34">
        <v>202224.89</v>
      </c>
      <c r="F25" s="99">
        <f>ROUND(E25/D25*100,2)</f>
        <v>55.77</v>
      </c>
      <c r="G25" s="38">
        <v>17</v>
      </c>
      <c r="H25" s="29">
        <v>444940</v>
      </c>
      <c r="I25" s="29"/>
    </row>
    <row r="26" spans="1:9" s="7" customFormat="1" ht="12.75">
      <c r="A26" s="1" t="s">
        <v>58</v>
      </c>
      <c r="B26" s="9">
        <f>SUM(B25:B25)</f>
        <v>340000</v>
      </c>
      <c r="C26" s="18"/>
      <c r="D26" s="9">
        <f>SUM(D25:D25)</f>
        <v>362624</v>
      </c>
      <c r="E26" s="9">
        <f>SUM(E25:E25)</f>
        <v>202224.89</v>
      </c>
      <c r="F26" s="44">
        <f>ROUND(E26/D26*100,2)</f>
        <v>55.77</v>
      </c>
      <c r="G26" s="9">
        <f>SUM(G25:G25)</f>
        <v>17</v>
      </c>
      <c r="H26" s="25">
        <f>SUM(H25:H25)</f>
        <v>444940</v>
      </c>
      <c r="I26" s="29"/>
    </row>
    <row r="27" spans="1:9" s="56" customFormat="1" ht="12.75">
      <c r="A27" s="63"/>
      <c r="B27" s="64"/>
      <c r="C27" s="65"/>
      <c r="D27" s="143"/>
      <c r="E27" s="142"/>
      <c r="F27" s="139"/>
      <c r="G27" s="54"/>
      <c r="H27" s="55"/>
      <c r="I27" s="55"/>
    </row>
    <row r="28" spans="1:9" s="7" customFormat="1" ht="12.75">
      <c r="A28" s="2" t="s">
        <v>34</v>
      </c>
      <c r="B28" s="10"/>
      <c r="C28" s="19"/>
      <c r="D28" s="143"/>
      <c r="E28" s="142"/>
      <c r="F28" s="139"/>
      <c r="G28" s="38"/>
      <c r="H28" s="29"/>
      <c r="I28" s="29"/>
    </row>
    <row r="29" spans="1:10" s="7" customFormat="1" ht="12.75">
      <c r="A29" s="6" t="s">
        <v>29</v>
      </c>
      <c r="B29" s="11">
        <v>1162000</v>
      </c>
      <c r="C29" s="20">
        <v>314</v>
      </c>
      <c r="D29" s="23">
        <v>1572857</v>
      </c>
      <c r="E29" s="34">
        <v>829159.02</v>
      </c>
      <c r="F29" s="99">
        <f>ROUND(E29/D29*100,2)</f>
        <v>52.72</v>
      </c>
      <c r="G29" s="40">
        <v>220</v>
      </c>
      <c r="H29" s="14">
        <v>1385649</v>
      </c>
      <c r="I29" s="14">
        <v>1378929</v>
      </c>
      <c r="J29" s="102"/>
    </row>
    <row r="30" spans="1:10" s="56" customFormat="1" ht="12.75">
      <c r="A30" s="1" t="s">
        <v>58</v>
      </c>
      <c r="B30" s="68"/>
      <c r="C30" s="69"/>
      <c r="D30" s="9">
        <f>SUM(D29)</f>
        <v>1572857</v>
      </c>
      <c r="E30" s="9">
        <f>SUM(E29)</f>
        <v>829159.02</v>
      </c>
      <c r="F30" s="44">
        <f>ROUND(E30/D30*100,2)</f>
        <v>52.72</v>
      </c>
      <c r="G30" s="100"/>
      <c r="H30" s="101"/>
      <c r="I30" s="101"/>
      <c r="J30" s="102"/>
    </row>
    <row r="31" spans="1:9" s="56" customFormat="1" ht="12.75">
      <c r="A31" s="1"/>
      <c r="B31" s="68"/>
      <c r="C31" s="69"/>
      <c r="D31" s="146"/>
      <c r="E31" s="147"/>
      <c r="F31" s="139"/>
      <c r="G31" s="54"/>
      <c r="H31" s="55"/>
      <c r="I31" s="55"/>
    </row>
    <row r="32" spans="1:9" s="102" customFormat="1" ht="25.5">
      <c r="A32" s="2" t="s">
        <v>35</v>
      </c>
      <c r="B32" s="11"/>
      <c r="C32" s="20"/>
      <c r="D32" s="146"/>
      <c r="E32" s="147"/>
      <c r="F32" s="139"/>
      <c r="G32" s="100"/>
      <c r="H32" s="101"/>
      <c r="I32" s="101"/>
    </row>
    <row r="33" spans="1:9" s="102" customFormat="1" ht="12.75">
      <c r="A33" s="6" t="s">
        <v>1</v>
      </c>
      <c r="B33" s="23">
        <v>2000</v>
      </c>
      <c r="C33" s="17"/>
      <c r="D33" s="23">
        <v>3100</v>
      </c>
      <c r="E33" s="107">
        <v>2520</v>
      </c>
      <c r="F33" s="99">
        <f aca="true" t="shared" si="1" ref="F33:F39">ROUND(E33/D33*100,2)</f>
        <v>81.29</v>
      </c>
      <c r="G33" s="23"/>
      <c r="H33" s="101">
        <v>2606</v>
      </c>
      <c r="I33" s="101"/>
    </row>
    <row r="34" spans="1:9" s="102" customFormat="1" ht="12.75">
      <c r="A34" s="6" t="s">
        <v>55</v>
      </c>
      <c r="B34" s="23">
        <v>2000</v>
      </c>
      <c r="C34" s="17"/>
      <c r="D34" s="23">
        <v>1800</v>
      </c>
      <c r="E34" s="107">
        <v>255</v>
      </c>
      <c r="F34" s="99">
        <f t="shared" si="1"/>
        <v>14.17</v>
      </c>
      <c r="G34" s="23"/>
      <c r="H34" s="101">
        <v>1800</v>
      </c>
      <c r="I34" s="101"/>
    </row>
    <row r="35" spans="1:9" s="102" customFormat="1" ht="14.25" customHeight="1">
      <c r="A35" s="6" t="s">
        <v>36</v>
      </c>
      <c r="B35" s="23">
        <v>2000</v>
      </c>
      <c r="C35" s="17"/>
      <c r="D35" s="23">
        <v>1800</v>
      </c>
      <c r="E35" s="107">
        <v>580</v>
      </c>
      <c r="F35" s="99">
        <f t="shared" si="1"/>
        <v>32.22</v>
      </c>
      <c r="G35" s="23"/>
      <c r="H35" s="101">
        <v>1600</v>
      </c>
      <c r="I35" s="101"/>
    </row>
    <row r="36" spans="1:9" s="102" customFormat="1" ht="12" customHeight="1">
      <c r="A36" s="6" t="s">
        <v>38</v>
      </c>
      <c r="B36" s="23">
        <v>2000</v>
      </c>
      <c r="C36" s="17"/>
      <c r="D36" s="23">
        <v>3000</v>
      </c>
      <c r="E36" s="107">
        <v>2375</v>
      </c>
      <c r="F36" s="99">
        <f t="shared" si="1"/>
        <v>79.17</v>
      </c>
      <c r="G36" s="23"/>
      <c r="H36" s="101">
        <v>1700</v>
      </c>
      <c r="I36" s="101"/>
    </row>
    <row r="37" spans="1:9" s="102" customFormat="1" ht="12.75">
      <c r="A37" s="6" t="s">
        <v>33</v>
      </c>
      <c r="B37" s="104">
        <v>1000</v>
      </c>
      <c r="C37" s="105"/>
      <c r="D37" s="104">
        <v>1789</v>
      </c>
      <c r="E37" s="118">
        <v>809</v>
      </c>
      <c r="F37" s="99">
        <f t="shared" si="1"/>
        <v>45.22</v>
      </c>
      <c r="G37" s="12"/>
      <c r="H37" s="101">
        <v>1933</v>
      </c>
      <c r="I37" s="101"/>
    </row>
    <row r="38" spans="1:9" s="102" customFormat="1" ht="12.75">
      <c r="A38" s="6" t="s">
        <v>24</v>
      </c>
      <c r="B38" s="104"/>
      <c r="C38" s="105"/>
      <c r="D38" s="106">
        <v>14500</v>
      </c>
      <c r="E38" s="106">
        <v>2889.59</v>
      </c>
      <c r="F38" s="99">
        <f t="shared" si="1"/>
        <v>19.93</v>
      </c>
      <c r="G38" s="12"/>
      <c r="H38" s="101">
        <v>14636</v>
      </c>
      <c r="I38" s="101"/>
    </row>
    <row r="39" spans="1:9" s="24" customFormat="1" ht="12.75">
      <c r="A39" s="2" t="s">
        <v>4</v>
      </c>
      <c r="B39" s="10">
        <f>SUM(B33:B37)</f>
        <v>9000</v>
      </c>
      <c r="C39" s="19"/>
      <c r="D39" s="10">
        <f>SUM(D33:D38)</f>
        <v>25989</v>
      </c>
      <c r="E39" s="5">
        <f>SUM(E33:E38)</f>
        <v>9428.59</v>
      </c>
      <c r="F39" s="44">
        <f t="shared" si="1"/>
        <v>36.28</v>
      </c>
      <c r="G39" s="11">
        <f>SUM(G33:G37)</f>
        <v>0</v>
      </c>
      <c r="H39" s="109">
        <f>SUM(H33:H38)</f>
        <v>24275</v>
      </c>
      <c r="I39" s="14">
        <v>24275</v>
      </c>
    </row>
    <row r="40" spans="1:9" s="50" customFormat="1" ht="12.75">
      <c r="A40" s="63"/>
      <c r="B40" s="64"/>
      <c r="C40" s="65"/>
      <c r="D40" s="143"/>
      <c r="E40" s="142"/>
      <c r="F40" s="136"/>
      <c r="G40" s="68"/>
      <c r="H40" s="73"/>
      <c r="I40" s="49"/>
    </row>
    <row r="41" spans="1:9" s="102" customFormat="1" ht="25.5">
      <c r="A41" s="2" t="s">
        <v>40</v>
      </c>
      <c r="B41" s="11"/>
      <c r="C41" s="20"/>
      <c r="D41" s="146"/>
      <c r="E41" s="147"/>
      <c r="F41" s="136"/>
      <c r="G41" s="100"/>
      <c r="H41" s="101"/>
      <c r="I41" s="101"/>
    </row>
    <row r="42" spans="1:9" s="102" customFormat="1" ht="12.75">
      <c r="A42" s="6" t="s">
        <v>29</v>
      </c>
      <c r="B42" s="23">
        <v>18440</v>
      </c>
      <c r="C42" s="17"/>
      <c r="D42" s="23">
        <v>26073</v>
      </c>
      <c r="E42" s="98">
        <v>19554.75</v>
      </c>
      <c r="F42" s="99">
        <f aca="true" t="shared" si="2" ref="F42:F47">ROUND(E42/D42*100,2)</f>
        <v>75</v>
      </c>
      <c r="G42" s="103"/>
      <c r="H42" s="101">
        <v>0</v>
      </c>
      <c r="I42" s="101"/>
    </row>
    <row r="43" spans="1:9" s="102" customFormat="1" ht="12.75">
      <c r="A43" s="6" t="s">
        <v>1</v>
      </c>
      <c r="B43" s="23">
        <v>6690</v>
      </c>
      <c r="C43" s="17"/>
      <c r="D43" s="23">
        <v>9975</v>
      </c>
      <c r="E43" s="107">
        <v>7481.25</v>
      </c>
      <c r="F43" s="99">
        <f t="shared" si="2"/>
        <v>75</v>
      </c>
      <c r="G43" s="108"/>
      <c r="H43" s="101">
        <v>8943</v>
      </c>
      <c r="I43" s="101"/>
    </row>
    <row r="44" spans="1:9" s="102" customFormat="1" ht="12.75">
      <c r="A44" s="6" t="s">
        <v>55</v>
      </c>
      <c r="B44" s="23">
        <v>5105</v>
      </c>
      <c r="C44" s="17"/>
      <c r="D44" s="23">
        <v>8098</v>
      </c>
      <c r="E44" s="107">
        <v>6074</v>
      </c>
      <c r="F44" s="99">
        <f t="shared" si="2"/>
        <v>75.01</v>
      </c>
      <c r="G44" s="108"/>
      <c r="H44" s="101">
        <v>6800</v>
      </c>
      <c r="I44" s="101"/>
    </row>
    <row r="45" spans="1:9" s="102" customFormat="1" ht="13.5" customHeight="1">
      <c r="A45" s="6" t="s">
        <v>36</v>
      </c>
      <c r="B45" s="23">
        <v>5854</v>
      </c>
      <c r="C45" s="17"/>
      <c r="D45" s="23">
        <v>8022</v>
      </c>
      <c r="E45" s="107">
        <v>6017</v>
      </c>
      <c r="F45" s="99">
        <f t="shared" si="2"/>
        <v>75.01</v>
      </c>
      <c r="G45" s="108"/>
      <c r="H45" s="101">
        <v>7000</v>
      </c>
      <c r="I45" s="101"/>
    </row>
    <row r="46" spans="1:9" s="102" customFormat="1" ht="12.75">
      <c r="A46" s="6" t="s">
        <v>38</v>
      </c>
      <c r="B46" s="23">
        <v>3734</v>
      </c>
      <c r="C46" s="17"/>
      <c r="D46" s="23">
        <v>7940</v>
      </c>
      <c r="E46" s="107">
        <v>5955</v>
      </c>
      <c r="F46" s="99">
        <f t="shared" si="2"/>
        <v>75</v>
      </c>
      <c r="G46" s="108"/>
      <c r="H46" s="101">
        <v>7000</v>
      </c>
      <c r="I46" s="101"/>
    </row>
    <row r="47" spans="1:9" s="102" customFormat="1" ht="13.5" customHeight="1">
      <c r="A47" s="6" t="s">
        <v>33</v>
      </c>
      <c r="B47" s="119">
        <v>2177</v>
      </c>
      <c r="C47" s="120"/>
      <c r="D47" s="119">
        <v>2982</v>
      </c>
      <c r="E47" s="118">
        <v>2236.5</v>
      </c>
      <c r="F47" s="99">
        <f t="shared" si="2"/>
        <v>75</v>
      </c>
      <c r="G47" s="108"/>
      <c r="H47" s="101">
        <v>2667</v>
      </c>
      <c r="I47" s="101"/>
    </row>
    <row r="48" spans="1:9" s="102" customFormat="1" ht="13.5" customHeight="1" hidden="1">
      <c r="A48" s="6" t="s">
        <v>24</v>
      </c>
      <c r="B48" s="119"/>
      <c r="C48" s="120"/>
      <c r="D48" s="119"/>
      <c r="E48" s="118"/>
      <c r="F48" s="99"/>
      <c r="G48" s="108"/>
      <c r="H48" s="101">
        <v>25923</v>
      </c>
      <c r="I48" s="101"/>
    </row>
    <row r="49" spans="1:9" s="102" customFormat="1" ht="13.5" customHeight="1" hidden="1">
      <c r="A49" s="6" t="s">
        <v>25</v>
      </c>
      <c r="B49" s="119"/>
      <c r="C49" s="120"/>
      <c r="D49" s="119"/>
      <c r="E49" s="118"/>
      <c r="F49" s="99"/>
      <c r="G49" s="108"/>
      <c r="H49" s="101">
        <v>1000</v>
      </c>
      <c r="I49" s="101"/>
    </row>
    <row r="50" spans="1:9" s="102" customFormat="1" ht="13.5" customHeight="1">
      <c r="A50" s="2" t="s">
        <v>5</v>
      </c>
      <c r="B50" s="10">
        <f>SUM(B42:B47)</f>
        <v>42000</v>
      </c>
      <c r="C50" s="19"/>
      <c r="D50" s="109">
        <f>SUM(D42:D47)</f>
        <v>63090</v>
      </c>
      <c r="E50" s="10">
        <f>SUM(E42:E49)</f>
        <v>47318.5</v>
      </c>
      <c r="F50" s="44">
        <f>ROUND(E50/D50*100,2)</f>
        <v>75</v>
      </c>
      <c r="G50" s="11">
        <f>SUM(G42:G47)</f>
        <v>0</v>
      </c>
      <c r="H50" s="4">
        <f>SUM(H42:H49)</f>
        <v>59333</v>
      </c>
      <c r="I50" s="14">
        <v>58333</v>
      </c>
    </row>
    <row r="51" spans="1:9" s="56" customFormat="1" ht="12.75">
      <c r="A51" s="63"/>
      <c r="B51" s="64"/>
      <c r="C51" s="65"/>
      <c r="D51" s="143"/>
      <c r="E51" s="142"/>
      <c r="F51" s="139"/>
      <c r="G51" s="68"/>
      <c r="H51" s="60"/>
      <c r="I51" s="55"/>
    </row>
    <row r="52" spans="1:9" s="102" customFormat="1" ht="11.25" customHeight="1">
      <c r="A52" s="2" t="s">
        <v>41</v>
      </c>
      <c r="B52" s="10"/>
      <c r="C52" s="19"/>
      <c r="D52" s="143"/>
      <c r="E52" s="142"/>
      <c r="F52" s="139"/>
      <c r="G52" s="100"/>
      <c r="H52" s="101"/>
      <c r="I52" s="101"/>
    </row>
    <row r="53" spans="1:9" s="102" customFormat="1" ht="12.75">
      <c r="A53" s="6" t="s">
        <v>29</v>
      </c>
      <c r="B53" s="12">
        <v>237600</v>
      </c>
      <c r="C53" s="21"/>
      <c r="D53" s="12">
        <v>167752</v>
      </c>
      <c r="E53" s="12">
        <v>90686.41</v>
      </c>
      <c r="F53" s="99">
        <f>ROUND(E53/D53*100,2)</f>
        <v>54.06</v>
      </c>
      <c r="G53" s="100"/>
      <c r="H53" s="101">
        <v>150991</v>
      </c>
      <c r="I53" s="101"/>
    </row>
    <row r="54" spans="1:9" s="102" customFormat="1" ht="12.75">
      <c r="A54" s="6" t="s">
        <v>52</v>
      </c>
      <c r="B54" s="12"/>
      <c r="C54" s="21"/>
      <c r="D54" s="12">
        <v>174993</v>
      </c>
      <c r="E54" s="12">
        <v>91383.12</v>
      </c>
      <c r="F54" s="99">
        <f>ROUND(E54/D54*100,2)</f>
        <v>52.22</v>
      </c>
      <c r="G54" s="100"/>
      <c r="H54" s="101"/>
      <c r="I54" s="101"/>
    </row>
    <row r="55" spans="1:9" s="102" customFormat="1" ht="15" customHeight="1">
      <c r="A55" s="6" t="s">
        <v>36</v>
      </c>
      <c r="B55" s="12"/>
      <c r="C55" s="21"/>
      <c r="D55" s="12">
        <v>111556</v>
      </c>
      <c r="E55" s="12">
        <v>33561.71</v>
      </c>
      <c r="F55" s="99">
        <f>ROUND(E55/D55*100,2)</f>
        <v>30.09</v>
      </c>
      <c r="G55" s="100"/>
      <c r="H55" s="101">
        <v>86134</v>
      </c>
      <c r="I55" s="101"/>
    </row>
    <row r="56" spans="1:9" s="102" customFormat="1" ht="12.75">
      <c r="A56" s="2" t="s">
        <v>20</v>
      </c>
      <c r="B56" s="10"/>
      <c r="C56" s="19"/>
      <c r="D56" s="109">
        <f>SUM(D53:D55)</f>
        <v>454301</v>
      </c>
      <c r="E56" s="10">
        <f>SUM(E53:E55)</f>
        <v>215631.24</v>
      </c>
      <c r="F56" s="44">
        <f>ROUND(E56/D56*100,2)</f>
        <v>47.46</v>
      </c>
      <c r="G56" s="100"/>
      <c r="H56" s="10">
        <f>SUM(H53:H55)</f>
        <v>237125</v>
      </c>
      <c r="I56" s="101"/>
    </row>
    <row r="57" spans="1:9" s="102" customFormat="1" ht="12.75" hidden="1">
      <c r="A57" s="2"/>
      <c r="B57" s="10"/>
      <c r="C57" s="19"/>
      <c r="D57" s="143"/>
      <c r="E57" s="143"/>
      <c r="F57" s="136"/>
      <c r="G57" s="100"/>
      <c r="H57" s="101"/>
      <c r="I57" s="101"/>
    </row>
    <row r="58" spans="1:9" s="102" customFormat="1" ht="12.75" hidden="1">
      <c r="A58" s="2" t="s">
        <v>22</v>
      </c>
      <c r="B58" s="10"/>
      <c r="C58" s="19"/>
      <c r="D58" s="143"/>
      <c r="E58" s="142"/>
      <c r="F58" s="139"/>
      <c r="G58" s="100"/>
      <c r="H58" s="101"/>
      <c r="I58" s="101"/>
    </row>
    <row r="59" spans="1:9" s="102" customFormat="1" ht="12.75" hidden="1">
      <c r="A59" s="3" t="s">
        <v>21</v>
      </c>
      <c r="B59" s="12">
        <v>237600</v>
      </c>
      <c r="C59" s="21"/>
      <c r="D59" s="150"/>
      <c r="E59" s="144"/>
      <c r="F59" s="139"/>
      <c r="G59" s="100"/>
      <c r="H59" s="101"/>
      <c r="I59" s="101"/>
    </row>
    <row r="60" spans="1:9" s="102" customFormat="1" ht="12.75" hidden="1">
      <c r="A60" s="3"/>
      <c r="B60" s="12"/>
      <c r="C60" s="21"/>
      <c r="D60" s="150"/>
      <c r="E60" s="144"/>
      <c r="F60" s="139"/>
      <c r="G60" s="100"/>
      <c r="H60" s="101"/>
      <c r="I60" s="101"/>
    </row>
    <row r="61" spans="1:9" s="102" customFormat="1" ht="12.75" hidden="1">
      <c r="A61" s="2" t="s">
        <v>23</v>
      </c>
      <c r="B61" s="11">
        <f>SUM(B59:B60)</f>
        <v>237600</v>
      </c>
      <c r="C61" s="20"/>
      <c r="D61" s="146"/>
      <c r="E61" s="147"/>
      <c r="F61" s="136"/>
      <c r="G61" s="39"/>
      <c r="H61" s="4"/>
      <c r="I61" s="101"/>
    </row>
    <row r="62" spans="1:9" s="102" customFormat="1" ht="12.75" hidden="1">
      <c r="A62" s="2"/>
      <c r="B62" s="10"/>
      <c r="C62" s="19"/>
      <c r="D62" s="143"/>
      <c r="E62" s="143"/>
      <c r="F62" s="139"/>
      <c r="G62" s="100"/>
      <c r="H62" s="101"/>
      <c r="I62" s="101"/>
    </row>
    <row r="63" spans="1:9" s="102" customFormat="1" ht="12.75" hidden="1">
      <c r="A63" s="2"/>
      <c r="B63" s="10"/>
      <c r="C63" s="19"/>
      <c r="D63" s="143"/>
      <c r="E63" s="143"/>
      <c r="F63" s="139"/>
      <c r="G63" s="100"/>
      <c r="H63" s="101"/>
      <c r="I63" s="101"/>
    </row>
    <row r="64" spans="1:9" s="7" customFormat="1" ht="12.75">
      <c r="A64" s="2" t="s">
        <v>42</v>
      </c>
      <c r="B64" s="10"/>
      <c r="C64" s="19"/>
      <c r="D64" s="143"/>
      <c r="E64" s="142"/>
      <c r="F64" s="139"/>
      <c r="G64" s="38"/>
      <c r="H64" s="29"/>
      <c r="I64" s="29"/>
    </row>
    <row r="65" spans="1:9" s="7" customFormat="1" ht="12.75">
      <c r="A65" s="6" t="s">
        <v>29</v>
      </c>
      <c r="B65" s="12">
        <v>237600</v>
      </c>
      <c r="C65" s="21"/>
      <c r="D65" s="12">
        <v>55398</v>
      </c>
      <c r="E65" s="34">
        <v>25172.72</v>
      </c>
      <c r="F65" s="99">
        <f>ROUND(E65/D65*100,2)</f>
        <v>45.44</v>
      </c>
      <c r="G65" s="38"/>
      <c r="H65" s="29">
        <v>50806</v>
      </c>
      <c r="I65" s="29"/>
    </row>
    <row r="66" spans="1:9" s="7" customFormat="1" ht="12.75" hidden="1">
      <c r="A66" s="3"/>
      <c r="B66" s="12"/>
      <c r="C66" s="21"/>
      <c r="D66" s="12"/>
      <c r="E66" s="34"/>
      <c r="F66" s="99"/>
      <c r="G66" s="38"/>
      <c r="H66" s="29"/>
      <c r="I66" s="29"/>
    </row>
    <row r="67" spans="1:9" s="7" customFormat="1" ht="12.75">
      <c r="A67" s="2" t="s">
        <v>59</v>
      </c>
      <c r="B67" s="11">
        <f>SUM(B65:B66)</f>
        <v>237600</v>
      </c>
      <c r="C67" s="20"/>
      <c r="D67" s="11">
        <f>SUM(D65:D66)</f>
        <v>55398</v>
      </c>
      <c r="E67" s="4">
        <f>SUM(E65:E66)</f>
        <v>25172.72</v>
      </c>
      <c r="F67" s="44">
        <f>ROUND(E67/D67*100,2)</f>
        <v>45.44</v>
      </c>
      <c r="G67" s="39">
        <f>SUM(G65:G66)</f>
        <v>0</v>
      </c>
      <c r="H67" s="4">
        <f>SUM(H65:H66)</f>
        <v>50806</v>
      </c>
      <c r="I67" s="29"/>
    </row>
    <row r="68" spans="1:9" s="56" customFormat="1" ht="15.75" customHeight="1" hidden="1">
      <c r="A68" s="63"/>
      <c r="B68" s="68"/>
      <c r="C68" s="69"/>
      <c r="D68" s="146"/>
      <c r="E68" s="147"/>
      <c r="F68" s="136"/>
      <c r="G68" s="59"/>
      <c r="H68" s="60"/>
      <c r="I68" s="55"/>
    </row>
    <row r="69" spans="1:9" s="56" customFormat="1" ht="12.75" hidden="1">
      <c r="A69" s="63"/>
      <c r="B69" s="68"/>
      <c r="C69" s="69"/>
      <c r="D69" s="146"/>
      <c r="E69" s="147"/>
      <c r="F69" s="136"/>
      <c r="G69" s="59"/>
      <c r="H69" s="60"/>
      <c r="I69" s="55"/>
    </row>
    <row r="70" spans="1:9" s="56" customFormat="1" ht="12.75" hidden="1">
      <c r="A70" s="63"/>
      <c r="B70" s="68"/>
      <c r="C70" s="69"/>
      <c r="D70" s="146"/>
      <c r="E70" s="147"/>
      <c r="F70" s="136"/>
      <c r="G70" s="59"/>
      <c r="H70" s="60"/>
      <c r="I70" s="55"/>
    </row>
    <row r="71" spans="1:9" s="56" customFormat="1" ht="25.5" hidden="1">
      <c r="A71" s="63" t="s">
        <v>43</v>
      </c>
      <c r="B71" s="68"/>
      <c r="C71" s="69"/>
      <c r="D71" s="146"/>
      <c r="E71" s="147"/>
      <c r="F71" s="136"/>
      <c r="G71" s="59"/>
      <c r="H71" s="60"/>
      <c r="I71" s="55"/>
    </row>
    <row r="72" spans="1:9" s="56" customFormat="1" ht="12.75" hidden="1">
      <c r="A72" s="51" t="s">
        <v>29</v>
      </c>
      <c r="B72" s="72"/>
      <c r="C72" s="76"/>
      <c r="D72" s="150">
        <v>0</v>
      </c>
      <c r="E72" s="140">
        <v>0</v>
      </c>
      <c r="F72" s="139">
        <v>0</v>
      </c>
      <c r="G72" s="75"/>
      <c r="H72" s="57"/>
      <c r="I72" s="55"/>
    </row>
    <row r="73" spans="1:9" s="56" customFormat="1" ht="12.75" hidden="1">
      <c r="A73" s="77" t="s">
        <v>16</v>
      </c>
      <c r="B73" s="72"/>
      <c r="C73" s="76"/>
      <c r="D73" s="150">
        <v>0</v>
      </c>
      <c r="E73" s="140">
        <v>0</v>
      </c>
      <c r="F73" s="139">
        <v>0</v>
      </c>
      <c r="G73" s="75"/>
      <c r="H73" s="57"/>
      <c r="I73" s="55"/>
    </row>
    <row r="74" spans="1:9" s="56" customFormat="1" ht="12.75" hidden="1">
      <c r="A74" s="51" t="s">
        <v>37</v>
      </c>
      <c r="B74" s="72"/>
      <c r="C74" s="76"/>
      <c r="D74" s="150">
        <v>0</v>
      </c>
      <c r="E74" s="140">
        <v>0</v>
      </c>
      <c r="F74" s="139">
        <v>0</v>
      </c>
      <c r="G74" s="75"/>
      <c r="H74" s="57"/>
      <c r="I74" s="55"/>
    </row>
    <row r="75" spans="1:9" s="56" customFormat="1" ht="25.5" hidden="1">
      <c r="A75" s="51" t="s">
        <v>36</v>
      </c>
      <c r="B75" s="72"/>
      <c r="C75" s="76"/>
      <c r="D75" s="150">
        <v>0</v>
      </c>
      <c r="E75" s="151">
        <v>0</v>
      </c>
      <c r="F75" s="139">
        <v>0</v>
      </c>
      <c r="G75" s="75"/>
      <c r="H75" s="57"/>
      <c r="I75" s="55"/>
    </row>
    <row r="76" spans="1:9" s="56" customFormat="1" ht="12.75" hidden="1">
      <c r="A76" s="51" t="s">
        <v>38</v>
      </c>
      <c r="B76" s="72"/>
      <c r="C76" s="76"/>
      <c r="D76" s="150">
        <v>0</v>
      </c>
      <c r="E76" s="151">
        <v>0</v>
      </c>
      <c r="F76" s="139">
        <v>0</v>
      </c>
      <c r="G76" s="75"/>
      <c r="H76" s="57"/>
      <c r="I76" s="55"/>
    </row>
    <row r="77" spans="1:9" s="56" customFormat="1" ht="12.75" hidden="1">
      <c r="A77" s="51" t="s">
        <v>33</v>
      </c>
      <c r="B77" s="72"/>
      <c r="C77" s="76"/>
      <c r="D77" s="150">
        <v>0</v>
      </c>
      <c r="E77" s="151">
        <v>0</v>
      </c>
      <c r="F77" s="139">
        <v>0</v>
      </c>
      <c r="G77" s="75"/>
      <c r="H77" s="57"/>
      <c r="I77" s="55"/>
    </row>
    <row r="78" spans="1:9" s="56" customFormat="1" ht="12.75" hidden="1">
      <c r="A78" s="63" t="s">
        <v>15</v>
      </c>
      <c r="B78" s="68"/>
      <c r="C78" s="69"/>
      <c r="D78" s="146">
        <f>SUM(D72:D77)</f>
        <v>0</v>
      </c>
      <c r="E78" s="146">
        <f>SUM(E72:E77)</f>
        <v>0</v>
      </c>
      <c r="F78" s="136">
        <v>0</v>
      </c>
      <c r="G78" s="59"/>
      <c r="H78" s="60"/>
      <c r="I78" s="55"/>
    </row>
    <row r="79" spans="1:9" s="56" customFormat="1" ht="12.75" hidden="1">
      <c r="A79" s="63"/>
      <c r="B79" s="68"/>
      <c r="C79" s="69"/>
      <c r="D79" s="146"/>
      <c r="E79" s="147"/>
      <c r="F79" s="136"/>
      <c r="G79" s="59"/>
      <c r="H79" s="60"/>
      <c r="I79" s="55"/>
    </row>
    <row r="80" spans="1:9" s="56" customFormat="1" ht="12.75" hidden="1">
      <c r="A80" s="63"/>
      <c r="B80" s="68"/>
      <c r="C80" s="69"/>
      <c r="D80" s="146"/>
      <c r="E80" s="147"/>
      <c r="F80" s="136"/>
      <c r="G80" s="59"/>
      <c r="H80" s="60"/>
      <c r="I80" s="55"/>
    </row>
    <row r="81" spans="1:9" s="56" customFormat="1" ht="25.5" hidden="1">
      <c r="A81" s="63" t="s">
        <v>44</v>
      </c>
      <c r="B81" s="68"/>
      <c r="C81" s="69"/>
      <c r="D81" s="146"/>
      <c r="E81" s="147"/>
      <c r="F81" s="139"/>
      <c r="G81" s="54"/>
      <c r="H81" s="55"/>
      <c r="I81" s="55"/>
    </row>
    <row r="82" spans="1:9" s="56" customFormat="1" ht="12.75" hidden="1">
      <c r="A82" s="51" t="s">
        <v>29</v>
      </c>
      <c r="B82" s="52">
        <v>800</v>
      </c>
      <c r="C82" s="53"/>
      <c r="D82" s="137">
        <v>0</v>
      </c>
      <c r="E82" s="138">
        <v>0</v>
      </c>
      <c r="F82" s="139">
        <v>0</v>
      </c>
      <c r="G82" s="74"/>
      <c r="H82" s="55">
        <v>286</v>
      </c>
      <c r="I82" s="55"/>
    </row>
    <row r="83" spans="1:9" s="56" customFormat="1" ht="12.75" hidden="1">
      <c r="A83" s="51"/>
      <c r="B83" s="52"/>
      <c r="C83" s="53"/>
      <c r="D83" s="137" t="s">
        <v>13</v>
      </c>
      <c r="E83" s="140"/>
      <c r="F83" s="139">
        <v>0</v>
      </c>
      <c r="G83" s="75"/>
      <c r="H83" s="55"/>
      <c r="I83" s="55"/>
    </row>
    <row r="84" spans="1:9" s="50" customFormat="1" ht="12.75" hidden="1">
      <c r="A84" s="63" t="s">
        <v>6</v>
      </c>
      <c r="B84" s="64">
        <f>SUM(B82:B83)</f>
        <v>800</v>
      </c>
      <c r="C84" s="65"/>
      <c r="D84" s="143">
        <f>SUM(D82:D83)</f>
        <v>0</v>
      </c>
      <c r="E84" s="142">
        <f>SUM(E82:E83)</f>
        <v>0</v>
      </c>
      <c r="F84" s="136">
        <v>0</v>
      </c>
      <c r="G84" s="68">
        <f>SUM(G82:G83)</f>
        <v>0</v>
      </c>
      <c r="H84" s="73">
        <f>SUM(H82:H83)</f>
        <v>286</v>
      </c>
      <c r="I84" s="49">
        <v>286</v>
      </c>
    </row>
    <row r="85" spans="1:9" s="50" customFormat="1" ht="12.75" hidden="1">
      <c r="A85" s="63"/>
      <c r="B85" s="64"/>
      <c r="C85" s="65"/>
      <c r="D85" s="143"/>
      <c r="E85" s="142"/>
      <c r="F85" s="136"/>
      <c r="G85" s="68"/>
      <c r="H85" s="73"/>
      <c r="I85" s="49"/>
    </row>
    <row r="86" spans="1:9" s="56" customFormat="1" ht="25.5">
      <c r="A86" s="2" t="s">
        <v>44</v>
      </c>
      <c r="B86" s="68"/>
      <c r="C86" s="69"/>
      <c r="D86" s="146"/>
      <c r="E86" s="147"/>
      <c r="F86" s="139"/>
      <c r="G86" s="54"/>
      <c r="H86" s="55"/>
      <c r="I86" s="55"/>
    </row>
    <row r="87" spans="1:9" s="56" customFormat="1" ht="12.75" hidden="1">
      <c r="A87" s="51" t="s">
        <v>33</v>
      </c>
      <c r="B87" s="70">
        <v>1000</v>
      </c>
      <c r="C87" s="71"/>
      <c r="D87" s="148">
        <v>0</v>
      </c>
      <c r="E87" s="149">
        <v>0</v>
      </c>
      <c r="F87" s="139">
        <v>0</v>
      </c>
      <c r="G87" s="72"/>
      <c r="H87" s="55">
        <v>1933</v>
      </c>
      <c r="I87" s="55"/>
    </row>
    <row r="88" spans="1:9" s="102" customFormat="1" ht="12.75">
      <c r="A88" s="6" t="s">
        <v>24</v>
      </c>
      <c r="B88" s="104"/>
      <c r="C88" s="105"/>
      <c r="D88" s="106">
        <v>329</v>
      </c>
      <c r="E88" s="106">
        <v>0</v>
      </c>
      <c r="F88" s="99">
        <f>ROUND(E88/D88*100,2)</f>
        <v>0</v>
      </c>
      <c r="G88" s="12"/>
      <c r="H88" s="101">
        <v>14636</v>
      </c>
      <c r="I88" s="101"/>
    </row>
    <row r="89" spans="1:9" s="24" customFormat="1" ht="12.75">
      <c r="A89" s="2" t="s">
        <v>6</v>
      </c>
      <c r="B89" s="10">
        <f>SUM(B87:B87)</f>
        <v>1000</v>
      </c>
      <c r="C89" s="19"/>
      <c r="D89" s="10">
        <f>SUM(D87:D88)</f>
        <v>329</v>
      </c>
      <c r="E89" s="5">
        <f>SUM(E87:E88)</f>
        <v>0</v>
      </c>
      <c r="F89" s="44">
        <f>ROUND(E89/D89*100,2)</f>
        <v>0</v>
      </c>
      <c r="G89" s="11">
        <f>SUM(G87:G87)</f>
        <v>0</v>
      </c>
      <c r="H89" s="109">
        <f>SUM(H87:H88)</f>
        <v>16569</v>
      </c>
      <c r="I89" s="14">
        <v>24275</v>
      </c>
    </row>
    <row r="90" spans="1:9" s="7" customFormat="1" ht="12.75">
      <c r="A90" s="35"/>
      <c r="B90" s="111"/>
      <c r="C90" s="112"/>
      <c r="D90" s="154"/>
      <c r="E90" s="152"/>
      <c r="F90" s="153"/>
      <c r="G90" s="39"/>
      <c r="H90" s="4"/>
      <c r="I90" s="29"/>
    </row>
    <row r="91" spans="1:9" s="102" customFormat="1" ht="12.75">
      <c r="A91" s="2" t="s">
        <v>45</v>
      </c>
      <c r="B91" s="11"/>
      <c r="C91" s="20"/>
      <c r="D91" s="146"/>
      <c r="E91" s="147"/>
      <c r="F91" s="139"/>
      <c r="G91" s="100"/>
      <c r="H91" s="101"/>
      <c r="I91" s="101"/>
    </row>
    <row r="92" spans="1:9" s="102" customFormat="1" ht="12.75">
      <c r="A92" s="6" t="s">
        <v>29</v>
      </c>
      <c r="B92" s="23">
        <v>800</v>
      </c>
      <c r="C92" s="17"/>
      <c r="D92" s="23">
        <v>76356</v>
      </c>
      <c r="E92" s="98">
        <v>21281.86</v>
      </c>
      <c r="F92" s="99">
        <f>ROUND(E92/D92*100,2)</f>
        <v>27.87</v>
      </c>
      <c r="G92" s="103"/>
      <c r="H92" s="101">
        <v>286</v>
      </c>
      <c r="I92" s="101"/>
    </row>
    <row r="93" spans="1:9" s="24" customFormat="1" ht="12.75">
      <c r="A93" s="2" t="s">
        <v>30</v>
      </c>
      <c r="B93" s="10">
        <f>SUM(B84:B85)</f>
        <v>800</v>
      </c>
      <c r="C93" s="19"/>
      <c r="D93" s="10">
        <f>SUM(D92)</f>
        <v>76356</v>
      </c>
      <c r="E93" s="10">
        <f>SUM(E92)</f>
        <v>21281.86</v>
      </c>
      <c r="F93" s="44">
        <f>ROUND(E93/D93*100,2)</f>
        <v>27.87</v>
      </c>
      <c r="G93" s="11">
        <f>SUM(G84:G85)</f>
        <v>0</v>
      </c>
      <c r="H93" s="109">
        <f>SUM(H84:H85)</f>
        <v>286</v>
      </c>
      <c r="I93" s="14">
        <v>286</v>
      </c>
    </row>
    <row r="94" spans="1:9" s="102" customFormat="1" ht="12.75">
      <c r="A94" s="6"/>
      <c r="B94" s="23"/>
      <c r="C94" s="17"/>
      <c r="D94" s="23"/>
      <c r="E94" s="107"/>
      <c r="F94" s="99"/>
      <c r="G94" s="108"/>
      <c r="H94" s="101"/>
      <c r="I94" s="101"/>
    </row>
    <row r="95" spans="1:9" s="117" customFormat="1" ht="12.75">
      <c r="A95" s="127" t="s">
        <v>65</v>
      </c>
      <c r="B95" s="113"/>
      <c r="C95" s="114"/>
      <c r="D95" s="146"/>
      <c r="E95" s="147"/>
      <c r="F95" s="139"/>
      <c r="G95" s="115"/>
      <c r="H95" s="116"/>
      <c r="I95" s="116"/>
    </row>
    <row r="96" spans="1:9" s="102" customFormat="1" ht="12.75">
      <c r="A96" s="6" t="s">
        <v>38</v>
      </c>
      <c r="B96" s="23">
        <v>800</v>
      </c>
      <c r="C96" s="17"/>
      <c r="D96" s="23">
        <v>17649</v>
      </c>
      <c r="E96" s="98">
        <v>2397.11</v>
      </c>
      <c r="F96" s="99">
        <f>ROUND(E96/D96*100,2)</f>
        <v>13.58</v>
      </c>
      <c r="G96" s="103"/>
      <c r="H96" s="101">
        <v>286</v>
      </c>
      <c r="I96" s="101"/>
    </row>
    <row r="97" spans="1:9" s="102" customFormat="1" ht="15" customHeight="1">
      <c r="A97" s="6" t="s">
        <v>36</v>
      </c>
      <c r="B97" s="12"/>
      <c r="C97" s="21"/>
      <c r="D97" s="12">
        <v>8500</v>
      </c>
      <c r="E97" s="12">
        <v>0</v>
      </c>
      <c r="F97" s="99">
        <f>ROUND(E97/D97*100,2)</f>
        <v>0</v>
      </c>
      <c r="G97" s="100"/>
      <c r="H97" s="101">
        <v>86134</v>
      </c>
      <c r="I97" s="101"/>
    </row>
    <row r="98" spans="1:9" s="24" customFormat="1" ht="12.75">
      <c r="A98" s="2" t="s">
        <v>63</v>
      </c>
      <c r="B98" s="10">
        <f>SUM(B96:B96)</f>
        <v>800</v>
      </c>
      <c r="C98" s="19"/>
      <c r="D98" s="10">
        <f>SUM(D96:D97)</f>
        <v>26149</v>
      </c>
      <c r="E98" s="10">
        <f>SUM(E96:E97)</f>
        <v>2397.11</v>
      </c>
      <c r="F98" s="44">
        <f>ROUND(E98/D98*100,2)</f>
        <v>9.17</v>
      </c>
      <c r="G98" s="11">
        <f>SUM(G96:G96)</f>
        <v>0</v>
      </c>
      <c r="H98" s="109">
        <f>SUM(H96:H96)</f>
        <v>286</v>
      </c>
      <c r="I98" s="14">
        <v>286</v>
      </c>
    </row>
    <row r="99" spans="1:9" s="117" customFormat="1" ht="12.75">
      <c r="A99" s="127" t="s">
        <v>66</v>
      </c>
      <c r="B99" s="113"/>
      <c r="C99" s="114"/>
      <c r="D99" s="146"/>
      <c r="E99" s="147"/>
      <c r="F99" s="139"/>
      <c r="G99" s="115"/>
      <c r="H99" s="116"/>
      <c r="I99" s="116"/>
    </row>
    <row r="100" spans="1:9" s="102" customFormat="1" ht="12.75">
      <c r="A100" s="6" t="s">
        <v>64</v>
      </c>
      <c r="B100" s="23">
        <v>800</v>
      </c>
      <c r="C100" s="17"/>
      <c r="D100" s="23">
        <v>7300</v>
      </c>
      <c r="E100" s="98">
        <v>7299.23</v>
      </c>
      <c r="F100" s="99">
        <f>ROUND(E100/D100*100,2)</f>
        <v>99.99</v>
      </c>
      <c r="G100" s="103"/>
      <c r="H100" s="101">
        <v>286</v>
      </c>
      <c r="I100" s="101"/>
    </row>
    <row r="101" spans="1:9" s="24" customFormat="1" ht="13.5" thickBot="1">
      <c r="A101" s="2" t="s">
        <v>67</v>
      </c>
      <c r="B101" s="10">
        <f>SUM(B99:B99)</f>
        <v>0</v>
      </c>
      <c r="C101" s="19"/>
      <c r="D101" s="10">
        <f>SUM(D100:D100)</f>
        <v>7300</v>
      </c>
      <c r="E101" s="10">
        <f>SUM(E100:E100)</f>
        <v>7299.23</v>
      </c>
      <c r="F101" s="44">
        <f>ROUND(E101/D101*100,2)</f>
        <v>99.99</v>
      </c>
      <c r="G101" s="11">
        <f>SUM(G99:G99)</f>
        <v>0</v>
      </c>
      <c r="H101" s="109">
        <f>SUM(H99:H99)</f>
        <v>0</v>
      </c>
      <c r="I101" s="14">
        <v>286</v>
      </c>
    </row>
    <row r="102" spans="1:9" s="47" customFormat="1" ht="26.25" thickBot="1">
      <c r="A102" s="121" t="s">
        <v>27</v>
      </c>
      <c r="B102" s="122" t="e">
        <f>SUM(B15,B22,B26,B29,#REF!,#REF!,B39,B50,B67,B84)</f>
        <v>#REF!</v>
      </c>
      <c r="C102" s="122" t="e">
        <f>SUM(C15,C22,C26,C29,#REF!,#REF!,C39,C50,C67,C84)</f>
        <v>#REF!</v>
      </c>
      <c r="D102" s="123">
        <f>SUM(D15,D22,D26,D30,D39,D50,D56,D67,D89,D93,D98,D101)</f>
        <v>6359563</v>
      </c>
      <c r="E102" s="123">
        <f>SUM(E15,E22,E26,E30,E39,E50,E56,E67,E89,E93,E98,E101)</f>
        <v>3257669.3599999994</v>
      </c>
      <c r="F102" s="124">
        <f>ROUND(E102/D102*100,2)</f>
        <v>51.22</v>
      </c>
      <c r="G102" s="125" t="e">
        <f>SUM(G15,G22,G26,G29,#REF!,#REF!,G39,G50,G67,G84)</f>
        <v>#REF!</v>
      </c>
      <c r="H102" s="125" t="e">
        <f>SUM(H15,H22,H26,H29,#REF!,#REF!,H39,H50,H56,H61,H67,H84)</f>
        <v>#REF!</v>
      </c>
      <c r="I102" s="125" t="e">
        <f>SUM(I15,I22,I26,I29,#REF!,#REF!,I39,I50,I67,I84)</f>
        <v>#REF!</v>
      </c>
    </row>
    <row r="103" spans="1:9" s="83" customFormat="1" ht="12.75" hidden="1">
      <c r="A103" s="84"/>
      <c r="B103" s="85"/>
      <c r="C103" s="85"/>
      <c r="D103" s="86"/>
      <c r="E103" s="86"/>
      <c r="F103" s="87"/>
      <c r="G103" s="88"/>
      <c r="H103" s="88"/>
      <c r="I103" s="88"/>
    </row>
    <row r="104" spans="1:9" s="83" customFormat="1" ht="21.75" customHeight="1">
      <c r="A104" s="163" t="s">
        <v>28</v>
      </c>
      <c r="B104" s="164"/>
      <c r="C104" s="164"/>
      <c r="D104" s="164"/>
      <c r="E104" s="164"/>
      <c r="F104" s="165"/>
      <c r="G104" s="88"/>
      <c r="H104" s="88"/>
      <c r="I104" s="88"/>
    </row>
    <row r="105" spans="1:9" s="7" customFormat="1" ht="25.5">
      <c r="A105" s="2" t="s">
        <v>68</v>
      </c>
      <c r="B105" s="11">
        <v>71300</v>
      </c>
      <c r="C105" s="20"/>
      <c r="D105" s="166">
        <v>113400</v>
      </c>
      <c r="E105" s="4">
        <v>53552.1</v>
      </c>
      <c r="F105" s="167">
        <f aca="true" t="shared" si="3" ref="F105:F115">ROUND(E105/D105*100,2)</f>
        <v>47.22</v>
      </c>
      <c r="G105" s="40"/>
      <c r="H105" s="14">
        <v>75000</v>
      </c>
      <c r="I105" s="29"/>
    </row>
    <row r="106" spans="1:9" s="7" customFormat="1" ht="25.5">
      <c r="A106" s="2" t="s">
        <v>46</v>
      </c>
      <c r="B106" s="11">
        <v>71300</v>
      </c>
      <c r="C106" s="20"/>
      <c r="D106" s="166">
        <v>19040</v>
      </c>
      <c r="E106" s="168">
        <v>4760</v>
      </c>
      <c r="F106" s="167">
        <f t="shared" si="3"/>
        <v>25</v>
      </c>
      <c r="G106" s="38"/>
      <c r="H106" s="14">
        <v>15800</v>
      </c>
      <c r="I106" s="29"/>
    </row>
    <row r="107" spans="1:9" s="47" customFormat="1" ht="25.5" hidden="1">
      <c r="A107" s="33" t="s">
        <v>47</v>
      </c>
      <c r="B107" s="31"/>
      <c r="C107" s="31"/>
      <c r="D107" s="169">
        <v>0</v>
      </c>
      <c r="E107" s="170">
        <v>0</v>
      </c>
      <c r="F107" s="167">
        <v>0</v>
      </c>
      <c r="G107" s="32"/>
      <c r="H107" s="32">
        <v>670447</v>
      </c>
      <c r="I107" s="32"/>
    </row>
    <row r="108" spans="1:9" s="15" customFormat="1" ht="38.25">
      <c r="A108" s="33" t="s">
        <v>48</v>
      </c>
      <c r="B108" s="31"/>
      <c r="C108" s="31"/>
      <c r="D108" s="36">
        <v>800</v>
      </c>
      <c r="E108" s="36">
        <v>300</v>
      </c>
      <c r="F108" s="44">
        <f t="shared" si="3"/>
        <v>37.5</v>
      </c>
      <c r="G108" s="32"/>
      <c r="H108" s="32"/>
      <c r="I108" s="32"/>
    </row>
    <row r="109" spans="1:9" s="83" customFormat="1" ht="13.5" hidden="1" thickBot="1">
      <c r="A109" s="89" t="s">
        <v>26</v>
      </c>
      <c r="B109" s="90"/>
      <c r="C109" s="90"/>
      <c r="D109" s="171"/>
      <c r="E109" s="172"/>
      <c r="F109" s="173" t="e">
        <f t="shared" si="3"/>
        <v>#DIV/0!</v>
      </c>
      <c r="G109" s="88"/>
      <c r="H109" s="88" t="e">
        <f>SUM(H102,H107)</f>
        <v>#REF!</v>
      </c>
      <c r="I109" s="88"/>
    </row>
    <row r="110" spans="1:9" s="7" customFormat="1" ht="26.25" thickBot="1">
      <c r="A110" s="2" t="s">
        <v>53</v>
      </c>
      <c r="B110" s="12">
        <v>237600</v>
      </c>
      <c r="C110" s="21"/>
      <c r="D110" s="11">
        <v>498738.02</v>
      </c>
      <c r="E110" s="13">
        <v>333568</v>
      </c>
      <c r="F110" s="44">
        <f>ROUND(E110/D110*100,2)</f>
        <v>66.88</v>
      </c>
      <c r="G110" s="38"/>
      <c r="H110" s="29">
        <v>290947</v>
      </c>
      <c r="I110" s="29"/>
    </row>
    <row r="111" spans="1:9" s="56" customFormat="1" ht="12.75" hidden="1">
      <c r="A111" s="77"/>
      <c r="B111" s="72"/>
      <c r="C111" s="76"/>
      <c r="D111" s="174"/>
      <c r="E111" s="175"/>
      <c r="F111" s="176"/>
      <c r="G111" s="54"/>
      <c r="H111" s="55"/>
      <c r="I111" s="55"/>
    </row>
    <row r="112" spans="1:9" s="56" customFormat="1" ht="13.5" hidden="1" thickBot="1">
      <c r="A112" s="78" t="s">
        <v>23</v>
      </c>
      <c r="B112" s="79">
        <f>SUM(B110:B111)</f>
        <v>237600</v>
      </c>
      <c r="C112" s="80"/>
      <c r="D112" s="177">
        <f>SUM(D110:D111)</f>
        <v>498738.02</v>
      </c>
      <c r="E112" s="178">
        <f>SUM(E110:E111)</f>
        <v>333568</v>
      </c>
      <c r="F112" s="173">
        <f>ROUND(E112/D112*100,2)</f>
        <v>66.88</v>
      </c>
      <c r="G112" s="59">
        <f>SUM(G110:G111)</f>
        <v>0</v>
      </c>
      <c r="H112" s="60">
        <f>SUM(H110:H111)</f>
        <v>290947</v>
      </c>
      <c r="I112" s="55"/>
    </row>
    <row r="113" spans="1:9" s="83" customFormat="1" ht="26.25" thickBot="1">
      <c r="A113" s="126" t="s">
        <v>49</v>
      </c>
      <c r="B113" s="92"/>
      <c r="C113" s="92"/>
      <c r="D113" s="179">
        <f>SUM(D105,D106,D107,D108,D110)</f>
        <v>631978.02</v>
      </c>
      <c r="E113" s="123">
        <f>SUM(E105,E106,E107,E108,E110)</f>
        <v>392180.1</v>
      </c>
      <c r="F113" s="180">
        <f t="shared" si="3"/>
        <v>62.06</v>
      </c>
      <c r="G113" s="88"/>
      <c r="H113" s="88"/>
      <c r="I113" s="88"/>
    </row>
    <row r="114" spans="1:9" s="83" customFormat="1" ht="13.5" thickBot="1">
      <c r="A114" s="91"/>
      <c r="B114" s="92"/>
      <c r="C114" s="92"/>
      <c r="D114" s="81"/>
      <c r="E114" s="81"/>
      <c r="F114" s="82"/>
      <c r="G114" s="88"/>
      <c r="H114" s="88"/>
      <c r="I114" s="88"/>
    </row>
    <row r="115" spans="1:9" s="102" customFormat="1" ht="13.5" thickBot="1">
      <c r="A115" s="128" t="s">
        <v>50</v>
      </c>
      <c r="B115" s="129"/>
      <c r="C115" s="130"/>
      <c r="D115" s="123">
        <f>SUM(D102,D113)</f>
        <v>6991541.02</v>
      </c>
      <c r="E115" s="123">
        <f>SUM(E102,E113)</f>
        <v>3649849.4599999995</v>
      </c>
      <c r="F115" s="124">
        <f t="shared" si="3"/>
        <v>52.2</v>
      </c>
      <c r="G115" s="131"/>
      <c r="H115" s="14" t="e">
        <f>SUM(H102,H107,#REF!)</f>
        <v>#REF!</v>
      </c>
      <c r="I115" s="101"/>
    </row>
    <row r="117" spans="1:4" ht="12.75" hidden="1">
      <c r="A117" s="22" t="s">
        <v>7</v>
      </c>
      <c r="B117" s="8"/>
      <c r="C117" s="22"/>
      <c r="D117" s="8">
        <v>2987993</v>
      </c>
    </row>
    <row r="118" spans="1:4" ht="12.75" hidden="1">
      <c r="A118" s="22" t="s">
        <v>9</v>
      </c>
      <c r="B118" s="8"/>
      <c r="C118" s="22"/>
      <c r="D118" s="8">
        <v>35750</v>
      </c>
    </row>
    <row r="119" spans="1:4" ht="12.75" hidden="1">
      <c r="A119" s="22" t="s">
        <v>10</v>
      </c>
      <c r="B119" s="8"/>
      <c r="C119" s="22"/>
      <c r="D119" s="8">
        <v>2952243</v>
      </c>
    </row>
    <row r="120" spans="1:4" ht="12.75" hidden="1">
      <c r="A120" s="22" t="s">
        <v>11</v>
      </c>
      <c r="B120" s="8"/>
      <c r="C120" s="22"/>
      <c r="D120" s="8" t="e">
        <f>ROUND((D119/C102),2)</f>
        <v>#REF!</v>
      </c>
    </row>
  </sheetData>
  <sheetProtection/>
  <mergeCells count="4">
    <mergeCell ref="A5:H5"/>
    <mergeCell ref="E3:F3"/>
    <mergeCell ref="A7:F7"/>
    <mergeCell ref="A104:F104"/>
  </mergeCells>
  <printOptions/>
  <pageMargins left="0.984251968503937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d_barwicka</dc:creator>
  <cp:keywords/>
  <dc:description/>
  <cp:lastModifiedBy>Urząd Gminy Skarżysko Kościelne</cp:lastModifiedBy>
  <cp:lastPrinted>2012-08-08T07:03:59Z</cp:lastPrinted>
  <dcterms:created xsi:type="dcterms:W3CDTF">2005-08-03T15:42:25Z</dcterms:created>
  <dcterms:modified xsi:type="dcterms:W3CDTF">2012-08-22T11:12:33Z</dcterms:modified>
  <cp:category/>
  <cp:version/>
  <cp:contentType/>
  <cp:contentStatus/>
</cp:coreProperties>
</file>