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1" sheetId="1" r:id="rId1"/>
  </sheets>
  <definedNames>
    <definedName name="_xlnm.Print_Titles" localSheetId="0">'Zał 1'!$8:$9</definedName>
  </definedNames>
  <calcPr fullCalcOnLoad="1"/>
</workbook>
</file>

<file path=xl/sharedStrings.xml><?xml version="1.0" encoding="utf-8"?>
<sst xmlns="http://schemas.openxmlformats.org/spreadsheetml/2006/main" count="374" uniqueCount="236">
  <si>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</si>
  <si>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</si>
  <si>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</si>
  <si>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</si>
  <si>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</si>
  <si>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</si>
  <si>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</si>
  <si>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</si>
  <si>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</si>
  <si>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</si>
  <si>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010</t>
  </si>
  <si>
    <t>Rolnictwo i łowiectwo</t>
  </si>
  <si>
    <t>28 300,00</t>
  </si>
  <si>
    <t>28 000,00</t>
  </si>
  <si>
    <t>01041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</si>
  <si>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</si>
  <si>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</si>
  <si>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01095</t>
  </si>
  <si>
    <t>Pozostała działalność</t>
  </si>
  <si>
    <t>300,00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</si>
  <si>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</si>
  <si>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</si>
  <si>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</si>
  <si>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</si>
  <si>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30 009,00</t>
  </si>
  <si>
    <t>70005</t>
  </si>
  <si>
    <t>Gospodarka gruntami i nieruchomościami</t>
  </si>
  <si>
    <t>0470</t>
  </si>
  <si>
    <t>Wpływy z opłat za zarząd, użytkowanie i użytkowanie wieczyste nieruchomości</t>
  </si>
  <si>
    <t>9,00</t>
  </si>
  <si>
    <t>30 000,00</t>
  </si>
  <si>
    <t>750</t>
  </si>
  <si>
    <t>Administracja publiczna</t>
  </si>
  <si>
    <t>75011</t>
  </si>
  <si>
    <t>Urzędy wojewódzkie</t>
  </si>
  <si>
    <t>41 775,00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</si>
  <si>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</si>
  <si>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</si>
  <si>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</si>
  <si>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</si>
  <si>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4 800,00</t>
  </si>
  <si>
    <t>0970</t>
  </si>
  <si>
    <t>Wpływy z różnych dochodów</t>
  </si>
  <si>
    <t>2009</t>
  </si>
  <si>
    <t>751</t>
  </si>
  <si>
    <t>Urzędy naczelnych organów władzy państwowej, kontroli i ochrony prawa oraz sądownictwa</t>
  </si>
  <si>
    <t>1 074,00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</si>
  <si>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</si>
  <si>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</si>
  <si>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</si>
  <si>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</si>
  <si>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</si>
  <si>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</si>
  <si>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779 650,00</t>
  </si>
  <si>
    <t>0310</t>
  </si>
  <si>
    <t>Podatek od nieruchomości</t>
  </si>
  <si>
    <t>750 000,00</t>
  </si>
  <si>
    <t>0320</t>
  </si>
  <si>
    <t>Podatek rolny</t>
  </si>
  <si>
    <t>1 600,00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</si>
  <si>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</si>
  <si>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</si>
  <si>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</si>
  <si>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</si>
  <si>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</si>
  <si>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</si>
  <si>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210 000,00</t>
  </si>
  <si>
    <t>80 000,00</t>
  </si>
  <si>
    <t>6 000,00</t>
  </si>
  <si>
    <t>0340</t>
  </si>
  <si>
    <t>Podatek od środków transportowych</t>
  </si>
  <si>
    <t>40 000,00</t>
  </si>
  <si>
    <t>0360</t>
  </si>
  <si>
    <t>Podatek od spadków i darowizn</t>
  </si>
  <si>
    <t>0370</t>
  </si>
  <si>
    <t>Opłata od posiadania psów</t>
  </si>
  <si>
    <t>100,00</t>
  </si>
  <si>
    <t>0430</t>
  </si>
  <si>
    <t>Wpływy z opłaty targowej</t>
  </si>
  <si>
    <t>0500</t>
  </si>
  <si>
    <t>Podatek od czynności cywilnoprawnych</t>
  </si>
  <si>
    <t>65 000,00</t>
  </si>
  <si>
    <t>1 000,00</t>
  </si>
  <si>
    <t>75618</t>
  </si>
  <si>
    <t>Wpływy z innych opłat stanowiących dochody jednostek samorządu terytorialnego na podstawie ustaw</t>
  </si>
  <si>
    <t>61 250,00</t>
  </si>
  <si>
    <t>0410</t>
  </si>
  <si>
    <t>Wpływy z opłaty skarbowej</t>
  </si>
  <si>
    <t>15 000,00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</si>
  <si>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</si>
  <si>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</si>
  <si>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</si>
  <si>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</si>
  <si>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</si>
  <si>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</si>
  <si>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3 250,00</t>
  </si>
  <si>
    <t>75621</t>
  </si>
  <si>
    <t>Udziały gmin w podatkach stanowiących dochód budżetu państwa</t>
  </si>
  <si>
    <t>2 015 480,00</t>
  </si>
  <si>
    <t>0010</t>
  </si>
  <si>
    <t>Podatek dochodowy od osób fizycznych</t>
  </si>
  <si>
    <t>2 014 980,00</t>
  </si>
  <si>
    <t>0020</t>
  </si>
  <si>
    <t>Podatek dochodowy od osób prawnych</t>
  </si>
  <si>
    <t>500,00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</si>
  <si>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</si>
  <si>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</si>
  <si>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</si>
  <si>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</si>
  <si>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</si>
  <si>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</si>
  <si>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</si>
  <si>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</si>
  <si>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3 173 664,00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</si>
  <si>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</si>
  <si>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</si>
  <si>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</si>
  <si>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</si>
  <si>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</si>
  <si>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</si>
  <si>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152 979,00</t>
  </si>
  <si>
    <t>801</t>
  </si>
  <si>
    <t>Oświata i wychowanie</t>
  </si>
  <si>
    <t>114 045,00</t>
  </si>
  <si>
    <t>80101</t>
  </si>
  <si>
    <t>Szkoły podstawowe</t>
  </si>
  <si>
    <t>13 755,00</t>
  </si>
  <si>
    <t>80104</t>
  </si>
  <si>
    <t xml:space="preserve">Przedszkola </t>
  </si>
  <si>
    <t>31 000,00</t>
  </si>
  <si>
    <t>0690</t>
  </si>
  <si>
    <t>Wpływy z różnych opłat</t>
  </si>
  <si>
    <t>80148</t>
  </si>
  <si>
    <t>Stołówki szkolne i przedszkolne</t>
  </si>
  <si>
    <t>69 290,00</t>
  </si>
  <si>
    <t>0830</t>
  </si>
  <si>
    <t>Wpływy z usług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</si>
  <si>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</si>
  <si>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</si>
  <si>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</si>
  <si>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</si>
  <si>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2 077 493,00</t>
  </si>
  <si>
    <t>2 070 493,00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</si>
  <si>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</si>
  <si>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</si>
  <si>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11 579,00</t>
  </si>
  <si>
    <t>3 722,00</t>
  </si>
  <si>
    <t>2030</t>
  </si>
  <si>
    <t>Dotacje celowe otrzymane z budżetu państwa na realizację własnych zadań bieżących gmin (związków gmin)</t>
  </si>
  <si>
    <t>7 857,00</t>
  </si>
  <si>
    <t>85214</t>
  </si>
  <si>
    <t>Zasiłki i pomoc w naturze oraz składki na ubezpieczenia emerytalne i rentowe</t>
  </si>
  <si>
    <t>110 637,00</t>
  </si>
  <si>
    <t>85216</t>
  </si>
  <si>
    <t>Zasiłki stałe</t>
  </si>
  <si>
    <t>86 748,00</t>
  </si>
  <si>
    <t>85219</t>
  </si>
  <si>
    <t>Ośrodki pomocy społecznej</t>
  </si>
  <si>
    <t>56 960,00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</si>
  <si>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</si>
  <si>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</si>
  <si>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</si>
  <si>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</si>
  <si>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</si>
  <si>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943 093,08</t>
  </si>
  <si>
    <t>85395</t>
  </si>
  <si>
    <t>900</t>
  </si>
  <si>
    <t>Gospodarka komunalna i ochrona środowiska</t>
  </si>
  <si>
    <t>2 200,00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</si>
  <si>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</si>
  <si>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</si>
  <si>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</si>
  <si>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</si>
  <si>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92105</t>
  </si>
  <si>
    <t>Pozostałe zadania w zakresie kultury</t>
  </si>
  <si>
    <t>razem:</t>
  </si>
  <si>
    <t>806 751,00</t>
  </si>
  <si>
    <t>796 751,00</t>
  </si>
  <si>
    <t>01010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</si>
  <si>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</si>
  <si>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</si>
  <si>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</si>
  <si>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10 000,00</t>
  </si>
  <si>
    <t>0770</t>
  </si>
  <si>
    <t>Wpłaty z tytułu odpłatnego nabycia prawa własności oraz prawa użytkowania wieczystego nieruchomości</t>
  </si>
  <si>
    <t>490 000,00</t>
  </si>
  <si>
    <t>720</t>
  </si>
  <si>
    <t>Informatyka</t>
  </si>
  <si>
    <t>115 244,00</t>
  </si>
  <si>
    <t>72095</t>
  </si>
  <si>
    <t>261 123,00</t>
  </si>
  <si>
    <t>1 823 118,00</t>
  </si>
  <si>
    <t>Ogółem:</t>
  </si>
  <si>
    <t>15 873 861,08</t>
  </si>
  <si>
    <t>(* kol 2 do wykorzystania fakultatywnego)</t>
  </si>
  <si>
    <t>Załącznik nr 1                                                            do uchwały Nr V/17/11                           Rady Gminy Skarżysko Kościelne                                      z dnia 31 stycznia 2011 r.</t>
  </si>
  <si>
    <t>Wykonanie</t>
  </si>
  <si>
    <t>%</t>
  </si>
  <si>
    <t>97 000,00</t>
  </si>
  <si>
    <t>499 200,00</t>
  </si>
  <si>
    <t>3 265 670,00</t>
  </si>
  <si>
    <t>3 940 623,00</t>
  </si>
  <si>
    <t>7 282 266,00</t>
  </si>
  <si>
    <t>24 000,00</t>
  </si>
  <si>
    <t>76 146,00</t>
  </si>
  <si>
    <t>2 446 563,00</t>
  </si>
  <si>
    <t>825 234,13</t>
  </si>
  <si>
    <t>133 372,49</t>
  </si>
  <si>
    <t>958 606,94</t>
  </si>
  <si>
    <t>18 801,39</t>
  </si>
  <si>
    <t>71 235,86</t>
  </si>
  <si>
    <t xml:space="preserve">Plan </t>
  </si>
  <si>
    <t>276000,00</t>
  </si>
  <si>
    <t>854</t>
  </si>
  <si>
    <t>85415</t>
  </si>
  <si>
    <t>75095</t>
  </si>
  <si>
    <t>75109</t>
  </si>
  <si>
    <t>2360</t>
  </si>
  <si>
    <t>0960</t>
  </si>
  <si>
    <t>Dochody jednostek samorządu terytorialnego związane z realizacją zadań z zakresu administracji rządowej oraz innych zadań zleconych ustawami</t>
  </si>
  <si>
    <t>Wybory do rady gmin, rad powiatów i sejmików województw,wybory wójtów,burmistrzów i prezydentów miast oraz referenda gminne,powiatowe i wojewódzkie</t>
  </si>
  <si>
    <t>Otrzymane spadki,zapisy i darowizny w postaci pieniężnej</t>
  </si>
  <si>
    <t xml:space="preserve">Dochody jednostek samorządu terytorialnego związane z realizacją zadań z zakresu administracji rządowej oraz innych zadań zleconych ustawami </t>
  </si>
  <si>
    <t>Edukacyjna opieka wychowawcza</t>
  </si>
  <si>
    <t>Pomoc materialna dla uczniów</t>
  </si>
  <si>
    <t>75624</t>
  </si>
  <si>
    <t>0740</t>
  </si>
  <si>
    <t>Dywidendy</t>
  </si>
  <si>
    <t>Wpływy z dywidend</t>
  </si>
  <si>
    <t>Załącznik Nr 1</t>
  </si>
  <si>
    <t>Bieżące</t>
  </si>
  <si>
    <t>Majątkowe</t>
  </si>
  <si>
    <t>Dochody budżetu gminy za I półrocze 2012 r.</t>
  </si>
  <si>
    <t xml:space="preserve">Program Rozwoju Obszarów Wiejskich 2007-2013 </t>
  </si>
  <si>
    <t>0590</t>
  </si>
  <si>
    <t>Wpływy z opłat za koncesje i licencje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</si>
</sst>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</numFmts>
  <fonts count="3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53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14" borderId="0" applyNumberFormat="0" applyBorder="0" applyAlignment="0" applyProtection="0"/>
    <xf numFmtId="0" fontId="19" fillId="0" borderId="3" applyNumberFormat="0" applyFill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2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6" borderId="0" applyNumberFormat="0" applyBorder="0" applyAlignment="0" applyProtection="0"/>
  </cellStyleXfs>
  <cellXfs count="8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18" borderId="0" xfId="0" applyNumberForma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49" fontId="0" fillId="17" borderId="10" xfId="0" applyNumberForma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1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8" fillId="18" borderId="0" xfId="0" applyNumberFormat="1" applyFont="1" applyFill="1" applyAlignment="1" applyProtection="1">
      <alignment horizontal="right" vertical="center" wrapText="1"/>
      <protection locked="0"/>
    </xf>
    <xf numFmtId="4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4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12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4" xfId="0" applyNumberFormat="1" applyFill="1" applyBorder="1" applyAlignment="1" applyProtection="1">
      <alignment horizontal="center" vertical="center" wrapText="1"/>
      <protection locked="0"/>
    </xf>
    <xf numFmtId="49" fontId="0" fillId="17" borderId="15" xfId="0" applyNumberFormat="1" applyFill="1" applyBorder="1" applyAlignment="1" applyProtection="1">
      <alignment horizontal="left" vertical="center" wrapText="1"/>
      <protection locked="0"/>
    </xf>
    <xf numFmtId="49" fontId="0" fillId="17" borderId="14" xfId="0" applyNumberForma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8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17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ill="1" applyBorder="1" applyAlignment="1" applyProtection="1">
      <alignment horizontal="left" vertical="center" wrapText="1"/>
      <protection locked="0"/>
    </xf>
    <xf numFmtId="49" fontId="0" fillId="17" borderId="10" xfId="0" applyNumberFormat="1" applyFill="1" applyBorder="1" applyAlignment="1" applyProtection="1">
      <alignment horizontal="right" vertical="center" wrapText="1"/>
      <protection locked="0"/>
    </xf>
    <xf numFmtId="49" fontId="8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7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17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17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2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1"/>
  <sheetViews>
    <sheetView showGridLines="0" tabSelected="1" zoomScalePageLayoutView="0" workbookViewId="0" topLeftCell="A35">
      <selection activeCell="AK49" sqref="AK49"/>
    </sheetView>
  </sheetViews>
  <sheetFormatPr defaultColWidth="9.33203125" defaultRowHeight="12.75"/>
  <cols>
    <col min="1" max="1" width="6.16015625" style="0" customWidth="1"/>
    <col min="3" max="3" width="11" style="0" customWidth="1"/>
    <col min="4" max="4" width="8.83203125" style="0" customWidth="1"/>
    <col min="5" max="5" width="2" style="0" hidden="1" customWidth="1"/>
    <col min="6" max="6" width="34.5" style="0" customWidth="1"/>
    <col min="7" max="7" width="0.4921875" style="0" customWidth="1"/>
    <col min="8" max="8" width="7" style="0" customWidth="1"/>
    <col min="9" max="9" width="19.16015625" style="0" hidden="1" customWidth="1"/>
    <col min="10" max="10" width="3" style="0" hidden="1" customWidth="1"/>
    <col min="11" max="34" width="0" style="0" hidden="1" customWidth="1"/>
    <col min="35" max="35" width="16.16015625" style="15" bestFit="1" customWidth="1"/>
    <col min="36" max="36" width="14.66015625" style="23" customWidth="1"/>
    <col min="37" max="37" width="11.16015625" style="10" customWidth="1"/>
  </cols>
  <sheetData>
    <row r="1" spans="8:9" ht="12.75" customHeight="1" hidden="1">
      <c r="H1" s="6" t="s">
        <v>195</v>
      </c>
      <c r="I1" s="6"/>
    </row>
    <row r="2" spans="1:10" ht="0.75" customHeight="1">
      <c r="A2" s="4"/>
      <c r="B2" s="4"/>
      <c r="C2" s="4"/>
      <c r="D2" s="4"/>
      <c r="E2" s="4"/>
      <c r="F2" s="4"/>
      <c r="G2" s="4"/>
      <c r="H2" s="6"/>
      <c r="I2" s="6"/>
      <c r="J2" s="4"/>
    </row>
    <row r="3" spans="1:10" ht="13.5" customHeight="1" hidden="1">
      <c r="A3" s="4"/>
      <c r="B3" s="4"/>
      <c r="C3" s="4"/>
      <c r="D3" s="4"/>
      <c r="E3" s="4"/>
      <c r="F3" s="4"/>
      <c r="G3" s="4"/>
      <c r="H3" s="6"/>
      <c r="I3" s="6"/>
      <c r="J3" s="4"/>
    </row>
    <row r="4" spans="1:10" ht="13.5" customHeight="1" hidden="1">
      <c r="A4" s="4"/>
      <c r="B4" s="4"/>
      <c r="C4" s="4"/>
      <c r="D4" s="4"/>
      <c r="E4" s="4"/>
      <c r="F4" s="4"/>
      <c r="G4" s="4"/>
      <c r="H4" s="6"/>
      <c r="I4" s="6"/>
      <c r="J4" s="4"/>
    </row>
    <row r="5" spans="1:36" ht="13.5" customHeight="1">
      <c r="A5" s="4"/>
      <c r="B5" s="4"/>
      <c r="C5" s="4"/>
      <c r="D5" s="4"/>
      <c r="E5" s="4"/>
      <c r="F5" s="4"/>
      <c r="G5" s="4"/>
      <c r="H5" s="6"/>
      <c r="I5" s="6"/>
      <c r="J5" s="4"/>
      <c r="AJ5" s="34" t="s">
        <v>229</v>
      </c>
    </row>
    <row r="6" spans="1:37" ht="24" customHeight="1">
      <c r="A6" s="4"/>
      <c r="B6" s="71" t="s">
        <v>232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</row>
    <row r="7" spans="1:9" ht="13.5" customHeight="1">
      <c r="A7" s="59"/>
      <c r="B7" s="59"/>
      <c r="C7" s="59"/>
      <c r="D7" s="59"/>
      <c r="E7" s="59"/>
      <c r="F7" s="59"/>
      <c r="G7" s="59"/>
      <c r="H7" s="59"/>
      <c r="I7" s="59"/>
    </row>
    <row r="8" spans="2:37" ht="42.75" customHeight="1">
      <c r="B8" s="19" t="s">
        <v>0</v>
      </c>
      <c r="C8" s="19" t="s">
        <v>1</v>
      </c>
      <c r="D8" s="60" t="s">
        <v>2</v>
      </c>
      <c r="E8" s="60"/>
      <c r="F8" s="60" t="s">
        <v>3</v>
      </c>
      <c r="G8" s="60"/>
      <c r="H8" s="60"/>
      <c r="I8" s="60" t="s">
        <v>4</v>
      </c>
      <c r="J8" s="6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 t="s">
        <v>211</v>
      </c>
      <c r="AJ8" s="35" t="s">
        <v>196</v>
      </c>
      <c r="AK8" s="12" t="s">
        <v>197</v>
      </c>
    </row>
    <row r="9" spans="2:37" ht="13.5" customHeight="1">
      <c r="B9" s="1" t="s">
        <v>5</v>
      </c>
      <c r="C9" s="1" t="s">
        <v>6</v>
      </c>
      <c r="D9" s="40" t="s">
        <v>7</v>
      </c>
      <c r="E9" s="40"/>
      <c r="F9" s="40" t="s">
        <v>8</v>
      </c>
      <c r="G9" s="40"/>
      <c r="H9" s="40"/>
      <c r="I9" s="40" t="s">
        <v>9</v>
      </c>
      <c r="J9" s="40"/>
      <c r="AI9" s="18">
        <v>5</v>
      </c>
      <c r="AJ9" s="36">
        <v>6</v>
      </c>
      <c r="AK9" s="13">
        <v>7</v>
      </c>
    </row>
    <row r="10" spans="2:37" ht="13.5" customHeight="1">
      <c r="B10" s="64" t="s">
        <v>230</v>
      </c>
      <c r="C10" s="64"/>
      <c r="D10" s="64"/>
      <c r="E10" s="64"/>
      <c r="F10" s="64"/>
      <c r="G10" s="64"/>
      <c r="H10" s="64"/>
      <c r="I10" s="64"/>
      <c r="J10" s="64"/>
      <c r="AI10" s="16"/>
      <c r="AJ10" s="24"/>
      <c r="AK10" s="11"/>
    </row>
    <row r="11" spans="2:37" s="22" customFormat="1" ht="13.5" customHeight="1">
      <c r="B11" s="26" t="s">
        <v>10</v>
      </c>
      <c r="C11" s="25"/>
      <c r="D11" s="58"/>
      <c r="E11" s="58"/>
      <c r="F11" s="53" t="s">
        <v>11</v>
      </c>
      <c r="G11" s="53"/>
      <c r="H11" s="53"/>
      <c r="I11" s="54" t="s">
        <v>12</v>
      </c>
      <c r="J11" s="54"/>
      <c r="AI11" s="30">
        <f>SUM(AI12)</f>
        <v>10467</v>
      </c>
      <c r="AJ11" s="30">
        <f>SUM(AJ12)</f>
        <v>10268.93</v>
      </c>
      <c r="AK11" s="31">
        <f aca="true" t="shared" si="0" ref="AK11:AK16">(AJ11/AI11)*100</f>
        <v>98.10767173019967</v>
      </c>
    </row>
    <row r="12" spans="2:37" s="22" customFormat="1" ht="13.5" customHeight="1">
      <c r="B12" s="25"/>
      <c r="C12" s="26" t="s">
        <v>17</v>
      </c>
      <c r="D12" s="58"/>
      <c r="E12" s="58"/>
      <c r="F12" s="53" t="s">
        <v>18</v>
      </c>
      <c r="G12" s="53"/>
      <c r="H12" s="53"/>
      <c r="I12" s="54" t="s">
        <v>19</v>
      </c>
      <c r="J12" s="54"/>
      <c r="AI12" s="30">
        <f>SUM(AI13:AI14)</f>
        <v>10467</v>
      </c>
      <c r="AJ12" s="30">
        <f>SUM(AJ13:AJ14)</f>
        <v>10268.93</v>
      </c>
      <c r="AK12" s="31">
        <f t="shared" si="0"/>
        <v>98.10767173019967</v>
      </c>
    </row>
    <row r="13" spans="2:37" s="22" customFormat="1" ht="60.75" customHeight="1">
      <c r="B13" s="25"/>
      <c r="C13" s="25"/>
      <c r="D13" s="52" t="s">
        <v>20</v>
      </c>
      <c r="E13" s="52"/>
      <c r="F13" s="53" t="s">
        <v>21</v>
      </c>
      <c r="G13" s="53"/>
      <c r="H13" s="53"/>
      <c r="I13" s="54" t="s">
        <v>19</v>
      </c>
      <c r="J13" s="54"/>
      <c r="AI13" s="30">
        <v>1300</v>
      </c>
      <c r="AJ13" s="32">
        <v>1102.33</v>
      </c>
      <c r="AK13" s="31">
        <f t="shared" si="0"/>
        <v>84.79461538461538</v>
      </c>
    </row>
    <row r="14" spans="2:37" s="22" customFormat="1" ht="54.75" customHeight="1">
      <c r="B14" s="25"/>
      <c r="C14" s="25"/>
      <c r="D14" s="65" t="s">
        <v>36</v>
      </c>
      <c r="E14" s="67"/>
      <c r="F14" s="61" t="s">
        <v>37</v>
      </c>
      <c r="G14" s="62"/>
      <c r="H14" s="63"/>
      <c r="I14" s="29"/>
      <c r="J14" s="29"/>
      <c r="AI14" s="30">
        <v>9167</v>
      </c>
      <c r="AJ14" s="32">
        <v>9166.6</v>
      </c>
      <c r="AK14" s="31">
        <f t="shared" si="0"/>
        <v>99.99563652230829</v>
      </c>
    </row>
    <row r="15" spans="2:37" ht="13.5" customHeight="1">
      <c r="B15" s="2" t="s">
        <v>22</v>
      </c>
      <c r="C15" s="3"/>
      <c r="D15" s="70"/>
      <c r="E15" s="70"/>
      <c r="F15" s="50" t="s">
        <v>23</v>
      </c>
      <c r="G15" s="50"/>
      <c r="H15" s="50"/>
      <c r="I15" s="51" t="s">
        <v>24</v>
      </c>
      <c r="J15" s="51"/>
      <c r="AI15" s="16">
        <f>SUM(AI16)</f>
        <v>32009</v>
      </c>
      <c r="AJ15" s="30">
        <f>SUM(AJ16)</f>
        <v>18402.329999999998</v>
      </c>
      <c r="AK15" s="9">
        <f t="shared" si="0"/>
        <v>57.491111874785204</v>
      </c>
    </row>
    <row r="16" spans="2:37" ht="13.5" customHeight="1">
      <c r="B16" s="3"/>
      <c r="C16" s="2" t="s">
        <v>25</v>
      </c>
      <c r="D16" s="70"/>
      <c r="E16" s="70"/>
      <c r="F16" s="50" t="s">
        <v>26</v>
      </c>
      <c r="G16" s="50"/>
      <c r="H16" s="50"/>
      <c r="I16" s="51" t="s">
        <v>24</v>
      </c>
      <c r="J16" s="51"/>
      <c r="AI16" s="16">
        <f>SUM(AI17:AI18)</f>
        <v>32009</v>
      </c>
      <c r="AJ16" s="30">
        <f>SUM(AJ17:AJ19)</f>
        <v>18402.329999999998</v>
      </c>
      <c r="AK16" s="9">
        <f t="shared" si="0"/>
        <v>57.491111874785204</v>
      </c>
    </row>
    <row r="17" spans="2:37" ht="25.5" customHeight="1">
      <c r="B17" s="3"/>
      <c r="C17" s="3"/>
      <c r="D17" s="49" t="s">
        <v>27</v>
      </c>
      <c r="E17" s="49"/>
      <c r="F17" s="50" t="s">
        <v>28</v>
      </c>
      <c r="G17" s="50"/>
      <c r="H17" s="50"/>
      <c r="I17" s="51" t="s">
        <v>29</v>
      </c>
      <c r="J17" s="51"/>
      <c r="AI17" s="16">
        <v>9</v>
      </c>
      <c r="AJ17" s="32">
        <v>8.76</v>
      </c>
      <c r="AK17" s="9">
        <f aca="true" t="shared" si="1" ref="AK17:AK25">(AJ17/AI17)*100</f>
        <v>97.33333333333333</v>
      </c>
    </row>
    <row r="18" spans="2:37" ht="56.25" customHeight="1">
      <c r="B18" s="3"/>
      <c r="C18" s="3"/>
      <c r="D18" s="49" t="s">
        <v>20</v>
      </c>
      <c r="E18" s="49"/>
      <c r="F18" s="50" t="s">
        <v>21</v>
      </c>
      <c r="G18" s="50"/>
      <c r="H18" s="50"/>
      <c r="I18" s="51" t="s">
        <v>30</v>
      </c>
      <c r="J18" s="51"/>
      <c r="AI18" s="16">
        <v>32000</v>
      </c>
      <c r="AJ18" s="32">
        <v>18072.89</v>
      </c>
      <c r="AK18" s="9">
        <f t="shared" si="1"/>
        <v>56.47778125000001</v>
      </c>
    </row>
    <row r="19" spans="2:37" ht="15" customHeight="1">
      <c r="B19" s="3"/>
      <c r="C19" s="3"/>
      <c r="D19" s="49" t="s">
        <v>116</v>
      </c>
      <c r="E19" s="49"/>
      <c r="F19" s="50" t="s">
        <v>117</v>
      </c>
      <c r="G19" s="50"/>
      <c r="H19" s="50"/>
      <c r="I19" s="51" t="s">
        <v>88</v>
      </c>
      <c r="J19" s="51"/>
      <c r="AI19" s="30">
        <v>0</v>
      </c>
      <c r="AJ19" s="32">
        <v>320.68</v>
      </c>
      <c r="AK19" s="31">
        <v>0</v>
      </c>
    </row>
    <row r="20" spans="2:37" s="22" customFormat="1" ht="13.5" customHeight="1">
      <c r="B20" s="26" t="s">
        <v>31</v>
      </c>
      <c r="C20" s="25"/>
      <c r="D20" s="58"/>
      <c r="E20" s="58"/>
      <c r="F20" s="53" t="s">
        <v>32</v>
      </c>
      <c r="G20" s="53"/>
      <c r="H20" s="53"/>
      <c r="I20" s="54" t="s">
        <v>210</v>
      </c>
      <c r="J20" s="54"/>
      <c r="AI20" s="30">
        <f>SUM(AI21,AI24,AI26)</f>
        <v>154501</v>
      </c>
      <c r="AJ20" s="30">
        <f>SUM(AJ21,AJ24,AJ26)</f>
        <v>50561.31</v>
      </c>
      <c r="AK20" s="31">
        <f t="shared" si="1"/>
        <v>32.725555174400164</v>
      </c>
    </row>
    <row r="21" spans="2:37" s="22" customFormat="1" ht="13.5" customHeight="1">
      <c r="B21" s="25"/>
      <c r="C21" s="26" t="s">
        <v>33</v>
      </c>
      <c r="D21" s="58"/>
      <c r="E21" s="58"/>
      <c r="F21" s="53" t="s">
        <v>34</v>
      </c>
      <c r="G21" s="53"/>
      <c r="H21" s="53"/>
      <c r="I21" s="54" t="s">
        <v>35</v>
      </c>
      <c r="J21" s="54"/>
      <c r="AI21" s="30">
        <v>41501</v>
      </c>
      <c r="AJ21" s="30">
        <f>SUM(AJ22:AJ23)</f>
        <v>22353.3</v>
      </c>
      <c r="AK21" s="31">
        <f t="shared" si="1"/>
        <v>53.86207561263584</v>
      </c>
    </row>
    <row r="22" spans="2:37" s="22" customFormat="1" ht="43.5" customHeight="1">
      <c r="B22" s="25"/>
      <c r="C22" s="25"/>
      <c r="D22" s="52" t="s">
        <v>36</v>
      </c>
      <c r="E22" s="52"/>
      <c r="F22" s="53" t="s">
        <v>37</v>
      </c>
      <c r="G22" s="53"/>
      <c r="H22" s="53"/>
      <c r="I22" s="54" t="s">
        <v>35</v>
      </c>
      <c r="J22" s="54"/>
      <c r="AI22" s="30">
        <v>41501</v>
      </c>
      <c r="AJ22" s="32">
        <v>22344</v>
      </c>
      <c r="AK22" s="31">
        <f t="shared" si="1"/>
        <v>53.8396665140599</v>
      </c>
    </row>
    <row r="23" spans="2:37" s="22" customFormat="1" ht="48" customHeight="1">
      <c r="B23" s="25"/>
      <c r="C23" s="25"/>
      <c r="D23" s="65" t="s">
        <v>217</v>
      </c>
      <c r="E23" s="67"/>
      <c r="F23" s="61" t="s">
        <v>219</v>
      </c>
      <c r="G23" s="68"/>
      <c r="H23" s="69"/>
      <c r="I23" s="29"/>
      <c r="J23" s="29"/>
      <c r="AI23" s="30">
        <v>0</v>
      </c>
      <c r="AJ23" s="32">
        <v>9.3</v>
      </c>
      <c r="AK23" s="31">
        <v>0</v>
      </c>
    </row>
    <row r="24" spans="2:37" s="22" customFormat="1" ht="15.75" customHeight="1">
      <c r="B24" s="25"/>
      <c r="C24" s="26" t="s">
        <v>38</v>
      </c>
      <c r="D24" s="58"/>
      <c r="E24" s="58"/>
      <c r="F24" s="53" t="s">
        <v>39</v>
      </c>
      <c r="G24" s="53"/>
      <c r="H24" s="53"/>
      <c r="I24" s="54" t="s">
        <v>40</v>
      </c>
      <c r="J24" s="54"/>
      <c r="AI24" s="30">
        <f>AI25</f>
        <v>5000</v>
      </c>
      <c r="AJ24" s="30">
        <f>AJ25</f>
        <v>2999</v>
      </c>
      <c r="AK24" s="31">
        <f t="shared" si="1"/>
        <v>59.98</v>
      </c>
    </row>
    <row r="25" spans="2:37" s="22" customFormat="1" ht="15" customHeight="1">
      <c r="B25" s="25"/>
      <c r="C25" s="25"/>
      <c r="D25" s="52" t="s">
        <v>41</v>
      </c>
      <c r="E25" s="52"/>
      <c r="F25" s="53" t="s">
        <v>42</v>
      </c>
      <c r="G25" s="53"/>
      <c r="H25" s="53"/>
      <c r="I25" s="54" t="s">
        <v>40</v>
      </c>
      <c r="J25" s="54"/>
      <c r="AI25" s="30">
        <v>5000</v>
      </c>
      <c r="AJ25" s="32">
        <v>2999</v>
      </c>
      <c r="AK25" s="31">
        <f t="shared" si="1"/>
        <v>59.98</v>
      </c>
    </row>
    <row r="26" spans="2:37" s="22" customFormat="1" ht="18.75" customHeight="1">
      <c r="B26" s="25"/>
      <c r="C26" s="26" t="s">
        <v>215</v>
      </c>
      <c r="D26" s="65"/>
      <c r="E26" s="67"/>
      <c r="F26" s="61" t="s">
        <v>18</v>
      </c>
      <c r="G26" s="62"/>
      <c r="H26" s="63"/>
      <c r="I26" s="29"/>
      <c r="J26" s="29"/>
      <c r="AI26" s="30">
        <f>AI27</f>
        <v>108000</v>
      </c>
      <c r="AJ26" s="30">
        <f>AJ27</f>
        <v>25209.01</v>
      </c>
      <c r="AK26" s="31">
        <f aca="true" t="shared" si="2" ref="AK26:AK69">(AJ26/AI26)*100</f>
        <v>23.341675925925927</v>
      </c>
    </row>
    <row r="27" spans="2:37" s="22" customFormat="1" ht="18.75" customHeight="1">
      <c r="B27" s="25"/>
      <c r="C27" s="25"/>
      <c r="D27" s="65" t="s">
        <v>41</v>
      </c>
      <c r="E27" s="67"/>
      <c r="F27" s="61" t="s">
        <v>42</v>
      </c>
      <c r="G27" s="62"/>
      <c r="H27" s="63"/>
      <c r="I27" s="29"/>
      <c r="J27" s="29"/>
      <c r="AI27" s="30">
        <v>108000</v>
      </c>
      <c r="AJ27" s="32">
        <v>25209.01</v>
      </c>
      <c r="AK27" s="31">
        <f t="shared" si="2"/>
        <v>23.341675925925927</v>
      </c>
    </row>
    <row r="28" spans="2:37" s="22" customFormat="1" ht="29.25" customHeight="1">
      <c r="B28" s="26" t="s">
        <v>44</v>
      </c>
      <c r="C28" s="25"/>
      <c r="D28" s="58"/>
      <c r="E28" s="58"/>
      <c r="F28" s="53" t="s">
        <v>45</v>
      </c>
      <c r="G28" s="53"/>
      <c r="H28" s="53"/>
      <c r="I28" s="54" t="s">
        <v>46</v>
      </c>
      <c r="J28" s="54"/>
      <c r="AI28" s="30">
        <f>SUM(AI29,AI31)</f>
        <v>5480</v>
      </c>
      <c r="AJ28" s="30">
        <f>SUM(AJ29,AJ31)</f>
        <v>4216.07</v>
      </c>
      <c r="AK28" s="31">
        <f t="shared" si="2"/>
        <v>76.93558394160583</v>
      </c>
    </row>
    <row r="29" spans="2:37" s="22" customFormat="1" ht="24.75" customHeight="1">
      <c r="B29" s="25"/>
      <c r="C29" s="26" t="s">
        <v>47</v>
      </c>
      <c r="D29" s="58"/>
      <c r="E29" s="58"/>
      <c r="F29" s="53" t="s">
        <v>48</v>
      </c>
      <c r="G29" s="53"/>
      <c r="H29" s="53"/>
      <c r="I29" s="54" t="s">
        <v>46</v>
      </c>
      <c r="J29" s="54"/>
      <c r="AI29" s="30">
        <f>AI30</f>
        <v>1111</v>
      </c>
      <c r="AJ29" s="30">
        <f>AJ30</f>
        <v>558</v>
      </c>
      <c r="AK29" s="31">
        <f t="shared" si="2"/>
        <v>50.225022502250226</v>
      </c>
    </row>
    <row r="30" spans="2:37" s="22" customFormat="1" ht="45.75" customHeight="1">
      <c r="B30" s="25"/>
      <c r="C30" s="25"/>
      <c r="D30" s="52" t="s">
        <v>36</v>
      </c>
      <c r="E30" s="52"/>
      <c r="F30" s="53" t="s">
        <v>37</v>
      </c>
      <c r="G30" s="53"/>
      <c r="H30" s="53"/>
      <c r="I30" s="54" t="s">
        <v>46</v>
      </c>
      <c r="J30" s="54"/>
      <c r="AI30" s="30">
        <v>1111</v>
      </c>
      <c r="AJ30" s="32">
        <v>558</v>
      </c>
      <c r="AK30" s="31">
        <f t="shared" si="2"/>
        <v>50.225022502250226</v>
      </c>
    </row>
    <row r="31" spans="2:37" s="22" customFormat="1" ht="48" customHeight="1">
      <c r="B31" s="25"/>
      <c r="C31" s="26" t="s">
        <v>216</v>
      </c>
      <c r="D31" s="65"/>
      <c r="E31" s="67"/>
      <c r="F31" s="61" t="s">
        <v>220</v>
      </c>
      <c r="G31" s="62"/>
      <c r="H31" s="63"/>
      <c r="I31" s="29"/>
      <c r="J31" s="29"/>
      <c r="AI31" s="30">
        <f>AI32</f>
        <v>4369</v>
      </c>
      <c r="AJ31" s="30">
        <f>AJ32</f>
        <v>3658.07</v>
      </c>
      <c r="AK31" s="31">
        <f t="shared" si="2"/>
        <v>83.72785534447243</v>
      </c>
    </row>
    <row r="32" spans="2:37" s="22" customFormat="1" ht="46.5" customHeight="1">
      <c r="B32" s="25"/>
      <c r="C32" s="25"/>
      <c r="D32" s="65" t="s">
        <v>36</v>
      </c>
      <c r="E32" s="67"/>
      <c r="F32" s="61" t="s">
        <v>37</v>
      </c>
      <c r="G32" s="62"/>
      <c r="H32" s="63"/>
      <c r="I32" s="29"/>
      <c r="J32" s="29"/>
      <c r="AI32" s="30">
        <v>4369</v>
      </c>
      <c r="AJ32" s="32">
        <v>3658.07</v>
      </c>
      <c r="AK32" s="31">
        <f t="shared" si="2"/>
        <v>83.72785534447243</v>
      </c>
    </row>
    <row r="33" spans="2:37" ht="42" customHeight="1">
      <c r="B33" s="2" t="s">
        <v>49</v>
      </c>
      <c r="C33" s="3"/>
      <c r="D33" s="70"/>
      <c r="E33" s="70"/>
      <c r="F33" s="50" t="s">
        <v>50</v>
      </c>
      <c r="G33" s="50"/>
      <c r="H33" s="50"/>
      <c r="I33" s="41" t="s">
        <v>200</v>
      </c>
      <c r="J33" s="51"/>
      <c r="AI33" s="16">
        <f>SUM(AI34,AI38,AI49,AI56,AI59)</f>
        <v>3857880</v>
      </c>
      <c r="AJ33" s="30">
        <f>SUM(AJ34,AJ38,AJ49,AJ56,AJ59)</f>
        <v>1788749.46</v>
      </c>
      <c r="AK33" s="9">
        <f t="shared" si="2"/>
        <v>46.36612491834894</v>
      </c>
    </row>
    <row r="34" spans="2:37" s="22" customFormat="1" ht="46.5" customHeight="1">
      <c r="B34" s="25"/>
      <c r="C34" s="26" t="s">
        <v>51</v>
      </c>
      <c r="D34" s="58"/>
      <c r="E34" s="58"/>
      <c r="F34" s="53" t="s">
        <v>52</v>
      </c>
      <c r="G34" s="53"/>
      <c r="H34" s="53"/>
      <c r="I34" s="54" t="s">
        <v>53</v>
      </c>
      <c r="J34" s="54"/>
      <c r="AI34" s="30">
        <f>SUM(AI35:AI37)</f>
        <v>888100</v>
      </c>
      <c r="AJ34" s="30">
        <f>SUM(AJ35:AJ37)</f>
        <v>419901</v>
      </c>
      <c r="AK34" s="31">
        <f t="shared" si="2"/>
        <v>47.280824231505456</v>
      </c>
    </row>
    <row r="35" spans="2:37" s="22" customFormat="1" ht="15" customHeight="1">
      <c r="B35" s="25"/>
      <c r="C35" s="25"/>
      <c r="D35" s="52" t="s">
        <v>54</v>
      </c>
      <c r="E35" s="52"/>
      <c r="F35" s="53" t="s">
        <v>55</v>
      </c>
      <c r="G35" s="53"/>
      <c r="H35" s="53"/>
      <c r="I35" s="54" t="s">
        <v>56</v>
      </c>
      <c r="J35" s="54"/>
      <c r="AI35" s="30">
        <v>850000</v>
      </c>
      <c r="AJ35" s="32">
        <v>400258</v>
      </c>
      <c r="AK35" s="31">
        <f t="shared" si="2"/>
        <v>47.089176470588235</v>
      </c>
    </row>
    <row r="36" spans="2:37" s="22" customFormat="1" ht="15" customHeight="1">
      <c r="B36" s="25"/>
      <c r="C36" s="25"/>
      <c r="D36" s="52" t="s">
        <v>57</v>
      </c>
      <c r="E36" s="52"/>
      <c r="F36" s="53" t="s">
        <v>58</v>
      </c>
      <c r="G36" s="53"/>
      <c r="H36" s="53"/>
      <c r="I36" s="54" t="s">
        <v>59</v>
      </c>
      <c r="J36" s="54"/>
      <c r="AI36" s="30">
        <v>3400</v>
      </c>
      <c r="AJ36" s="32">
        <v>1519</v>
      </c>
      <c r="AK36" s="31">
        <f t="shared" si="2"/>
        <v>44.6764705882353</v>
      </c>
    </row>
    <row r="37" spans="2:37" s="22" customFormat="1" ht="15" customHeight="1">
      <c r="B37" s="25"/>
      <c r="C37" s="25"/>
      <c r="D37" s="52" t="s">
        <v>60</v>
      </c>
      <c r="E37" s="52"/>
      <c r="F37" s="53" t="s">
        <v>61</v>
      </c>
      <c r="G37" s="53"/>
      <c r="H37" s="53"/>
      <c r="I37" s="54" t="s">
        <v>13</v>
      </c>
      <c r="J37" s="54"/>
      <c r="AI37" s="30">
        <v>34700</v>
      </c>
      <c r="AJ37" s="32">
        <v>18124</v>
      </c>
      <c r="AK37" s="31">
        <f t="shared" si="2"/>
        <v>52.23054755043227</v>
      </c>
    </row>
    <row r="38" spans="2:37" ht="45.75" customHeight="1">
      <c r="B38" s="3"/>
      <c r="C38" s="2" t="s">
        <v>64</v>
      </c>
      <c r="D38" s="70"/>
      <c r="E38" s="70"/>
      <c r="F38" s="50" t="s">
        <v>65</v>
      </c>
      <c r="G38" s="50"/>
      <c r="H38" s="50"/>
      <c r="I38" s="41" t="s">
        <v>199</v>
      </c>
      <c r="J38" s="51"/>
      <c r="AI38" s="16">
        <f>SUM(AI39:AI48)</f>
        <v>595000</v>
      </c>
      <c r="AJ38" s="30">
        <f>SUM(AJ39:AJ48)</f>
        <v>347239.55</v>
      </c>
      <c r="AK38" s="9">
        <f t="shared" si="2"/>
        <v>58.35958823529411</v>
      </c>
    </row>
    <row r="39" spans="2:37" ht="15" customHeight="1">
      <c r="B39" s="3"/>
      <c r="C39" s="3"/>
      <c r="D39" s="49" t="s">
        <v>54</v>
      </c>
      <c r="E39" s="49"/>
      <c r="F39" s="50" t="s">
        <v>55</v>
      </c>
      <c r="G39" s="50"/>
      <c r="H39" s="50"/>
      <c r="I39" s="51" t="s">
        <v>66</v>
      </c>
      <c r="J39" s="51"/>
      <c r="AI39" s="16">
        <v>242000</v>
      </c>
      <c r="AJ39" s="32">
        <v>145883.3</v>
      </c>
      <c r="AK39" s="9">
        <f t="shared" si="2"/>
        <v>60.28235537190082</v>
      </c>
    </row>
    <row r="40" spans="2:37" ht="15" customHeight="1">
      <c r="B40" s="3"/>
      <c r="C40" s="3"/>
      <c r="D40" s="49" t="s">
        <v>57</v>
      </c>
      <c r="E40" s="49"/>
      <c r="F40" s="50" t="s">
        <v>58</v>
      </c>
      <c r="G40" s="50"/>
      <c r="H40" s="50"/>
      <c r="I40" s="51" t="s">
        <v>67</v>
      </c>
      <c r="J40" s="51"/>
      <c r="AI40" s="16">
        <v>160000</v>
      </c>
      <c r="AJ40" s="32">
        <v>112265.87</v>
      </c>
      <c r="AK40" s="9">
        <f t="shared" si="2"/>
        <v>70.16616875</v>
      </c>
    </row>
    <row r="41" spans="2:37" ht="15" customHeight="1">
      <c r="B41" s="3"/>
      <c r="C41" s="3"/>
      <c r="D41" s="49" t="s">
        <v>60</v>
      </c>
      <c r="E41" s="49"/>
      <c r="F41" s="50" t="s">
        <v>61</v>
      </c>
      <c r="G41" s="50"/>
      <c r="H41" s="50"/>
      <c r="I41" s="51" t="s">
        <v>68</v>
      </c>
      <c r="J41" s="51"/>
      <c r="AI41" s="16">
        <v>7000</v>
      </c>
      <c r="AJ41" s="32">
        <v>4594.38</v>
      </c>
      <c r="AK41" s="9">
        <f t="shared" si="2"/>
        <v>65.634</v>
      </c>
    </row>
    <row r="42" spans="2:37" ht="15" customHeight="1">
      <c r="B42" s="3"/>
      <c r="C42" s="3"/>
      <c r="D42" s="49" t="s">
        <v>69</v>
      </c>
      <c r="E42" s="49"/>
      <c r="F42" s="50" t="s">
        <v>70</v>
      </c>
      <c r="G42" s="50"/>
      <c r="H42" s="50"/>
      <c r="I42" s="51" t="s">
        <v>71</v>
      </c>
      <c r="J42" s="51"/>
      <c r="AI42" s="16">
        <v>52000</v>
      </c>
      <c r="AJ42" s="32">
        <v>19805.2</v>
      </c>
      <c r="AK42" s="9">
        <f t="shared" si="2"/>
        <v>38.08692307692308</v>
      </c>
    </row>
    <row r="43" spans="2:37" ht="15" customHeight="1">
      <c r="B43" s="3"/>
      <c r="C43" s="3"/>
      <c r="D43" s="49" t="s">
        <v>72</v>
      </c>
      <c r="E43" s="49"/>
      <c r="F43" s="50" t="s">
        <v>73</v>
      </c>
      <c r="G43" s="50"/>
      <c r="H43" s="50"/>
      <c r="I43" s="41" t="s">
        <v>198</v>
      </c>
      <c r="J43" s="51"/>
      <c r="AI43" s="16">
        <v>80000</v>
      </c>
      <c r="AJ43" s="32">
        <v>16661.5</v>
      </c>
      <c r="AK43" s="9">
        <f t="shared" si="2"/>
        <v>20.826875</v>
      </c>
    </row>
    <row r="44" spans="2:37" ht="15" customHeight="1">
      <c r="B44" s="3"/>
      <c r="C44" s="3"/>
      <c r="D44" s="49" t="s">
        <v>74</v>
      </c>
      <c r="E44" s="49"/>
      <c r="F44" s="50" t="s">
        <v>75</v>
      </c>
      <c r="G44" s="50"/>
      <c r="H44" s="50"/>
      <c r="I44" s="51" t="s">
        <v>76</v>
      </c>
      <c r="J44" s="51"/>
      <c r="AI44" s="16">
        <v>100</v>
      </c>
      <c r="AJ44" s="32">
        <v>0</v>
      </c>
      <c r="AK44" s="9">
        <f t="shared" si="2"/>
        <v>0</v>
      </c>
    </row>
    <row r="45" spans="2:37" ht="15" customHeight="1">
      <c r="B45" s="3"/>
      <c r="C45" s="3"/>
      <c r="D45" s="49" t="s">
        <v>77</v>
      </c>
      <c r="E45" s="49"/>
      <c r="F45" s="50" t="s">
        <v>78</v>
      </c>
      <c r="G45" s="50"/>
      <c r="H45" s="50"/>
      <c r="I45" s="51" t="s">
        <v>76</v>
      </c>
      <c r="J45" s="51"/>
      <c r="AI45" s="16">
        <v>100</v>
      </c>
      <c r="AJ45" s="32">
        <v>0</v>
      </c>
      <c r="AK45" s="9">
        <f t="shared" si="2"/>
        <v>0</v>
      </c>
    </row>
    <row r="46" spans="2:37" ht="15" customHeight="1">
      <c r="B46" s="3"/>
      <c r="C46" s="3"/>
      <c r="D46" s="49" t="s">
        <v>79</v>
      </c>
      <c r="E46" s="49"/>
      <c r="F46" s="50" t="s">
        <v>80</v>
      </c>
      <c r="G46" s="50"/>
      <c r="H46" s="50"/>
      <c r="I46" s="51" t="s">
        <v>81</v>
      </c>
      <c r="J46" s="51"/>
      <c r="AI46" s="16">
        <v>50000</v>
      </c>
      <c r="AJ46" s="32">
        <v>45081</v>
      </c>
      <c r="AK46" s="9">
        <f t="shared" si="2"/>
        <v>90.16199999999999</v>
      </c>
    </row>
    <row r="47" spans="2:37" ht="15" customHeight="1">
      <c r="B47" s="3"/>
      <c r="C47" s="3"/>
      <c r="D47" s="42" t="s">
        <v>130</v>
      </c>
      <c r="E47" s="43"/>
      <c r="F47" s="55" t="s">
        <v>131</v>
      </c>
      <c r="G47" s="44"/>
      <c r="H47" s="45"/>
      <c r="I47" s="7"/>
      <c r="J47" s="7"/>
      <c r="AI47" s="16">
        <v>2000</v>
      </c>
      <c r="AJ47" s="32">
        <v>1425.6</v>
      </c>
      <c r="AK47" s="9">
        <f t="shared" si="2"/>
        <v>71.28</v>
      </c>
    </row>
    <row r="48" spans="2:37" ht="25.5" customHeight="1">
      <c r="B48" s="3"/>
      <c r="C48" s="3"/>
      <c r="D48" s="49" t="s">
        <v>62</v>
      </c>
      <c r="E48" s="49"/>
      <c r="F48" s="50" t="s">
        <v>63</v>
      </c>
      <c r="G48" s="50"/>
      <c r="H48" s="50"/>
      <c r="I48" s="51" t="s">
        <v>82</v>
      </c>
      <c r="J48" s="51"/>
      <c r="AI48" s="16">
        <v>1800</v>
      </c>
      <c r="AJ48" s="32">
        <v>1522.7</v>
      </c>
      <c r="AK48" s="9">
        <f t="shared" si="2"/>
        <v>84.59444444444445</v>
      </c>
    </row>
    <row r="49" spans="2:37" s="22" customFormat="1" ht="34.5" customHeight="1">
      <c r="B49" s="25"/>
      <c r="C49" s="26" t="s">
        <v>83</v>
      </c>
      <c r="D49" s="58"/>
      <c r="E49" s="58"/>
      <c r="F49" s="53" t="s">
        <v>84</v>
      </c>
      <c r="G49" s="53"/>
      <c r="H49" s="53"/>
      <c r="I49" s="54" t="s">
        <v>85</v>
      </c>
      <c r="J49" s="54"/>
      <c r="AI49" s="30">
        <f>SUM(AI50:AI55)</f>
        <v>60700</v>
      </c>
      <c r="AJ49" s="30">
        <f>SUM(AJ50:AJ55)</f>
        <v>53428.04</v>
      </c>
      <c r="AK49" s="31">
        <f t="shared" si="2"/>
        <v>88.01983525535421</v>
      </c>
    </row>
    <row r="50" spans="2:37" ht="15" customHeight="1">
      <c r="B50" s="3"/>
      <c r="C50" s="3"/>
      <c r="D50" s="49" t="s">
        <v>86</v>
      </c>
      <c r="E50" s="49"/>
      <c r="F50" s="50" t="s">
        <v>87</v>
      </c>
      <c r="G50" s="50"/>
      <c r="H50" s="50"/>
      <c r="I50" s="51" t="s">
        <v>88</v>
      </c>
      <c r="J50" s="51"/>
      <c r="AI50" s="16">
        <v>10000</v>
      </c>
      <c r="AJ50" s="32">
        <v>5211</v>
      </c>
      <c r="AK50" s="9">
        <f t="shared" si="2"/>
        <v>52.11</v>
      </c>
    </row>
    <row r="51" spans="2:37" ht="15" customHeight="1">
      <c r="B51" s="3"/>
      <c r="C51" s="3"/>
      <c r="D51" s="49" t="s">
        <v>89</v>
      </c>
      <c r="E51" s="49"/>
      <c r="F51" s="50" t="s">
        <v>90</v>
      </c>
      <c r="G51" s="50"/>
      <c r="H51" s="50"/>
      <c r="I51" s="51" t="s">
        <v>88</v>
      </c>
      <c r="J51" s="51"/>
      <c r="AI51" s="16">
        <v>15000</v>
      </c>
      <c r="AJ51" s="32">
        <v>999.7</v>
      </c>
      <c r="AK51" s="9">
        <f t="shared" si="2"/>
        <v>6.664666666666667</v>
      </c>
    </row>
    <row r="52" spans="2:37" ht="25.5" customHeight="1">
      <c r="B52" s="3"/>
      <c r="C52" s="3"/>
      <c r="D52" s="49" t="s">
        <v>91</v>
      </c>
      <c r="E52" s="49"/>
      <c r="F52" s="50" t="s">
        <v>92</v>
      </c>
      <c r="G52" s="50"/>
      <c r="H52" s="50"/>
      <c r="I52" s="51" t="s">
        <v>13</v>
      </c>
      <c r="J52" s="51"/>
      <c r="AI52" s="16">
        <v>35700</v>
      </c>
      <c r="AJ52" s="32">
        <v>32618.98</v>
      </c>
      <c r="AK52" s="9">
        <f t="shared" si="2"/>
        <v>91.36969187675071</v>
      </c>
    </row>
    <row r="53" spans="2:37" s="22" customFormat="1" ht="33.75" customHeight="1">
      <c r="B53" s="25"/>
      <c r="C53" s="25"/>
      <c r="D53" s="52" t="s">
        <v>93</v>
      </c>
      <c r="E53" s="52"/>
      <c r="F53" s="53" t="s">
        <v>94</v>
      </c>
      <c r="G53" s="53"/>
      <c r="H53" s="53"/>
      <c r="I53" s="54" t="s">
        <v>95</v>
      </c>
      <c r="J53" s="54"/>
      <c r="AI53" s="30">
        <v>0</v>
      </c>
      <c r="AJ53" s="32">
        <v>14475.47</v>
      </c>
      <c r="AK53" s="31">
        <v>0</v>
      </c>
    </row>
    <row r="54" spans="2:37" s="22" customFormat="1" ht="17.25" customHeight="1">
      <c r="B54" s="25"/>
      <c r="C54" s="25"/>
      <c r="D54" s="52" t="s">
        <v>234</v>
      </c>
      <c r="E54" s="52"/>
      <c r="F54" s="53" t="s">
        <v>235</v>
      </c>
      <c r="G54" s="53"/>
      <c r="H54" s="53"/>
      <c r="I54" s="54" t="s">
        <v>95</v>
      </c>
      <c r="J54" s="54"/>
      <c r="AI54" s="30">
        <v>0</v>
      </c>
      <c r="AJ54" s="32">
        <v>99</v>
      </c>
      <c r="AK54" s="31">
        <v>0</v>
      </c>
    </row>
    <row r="55" spans="2:37" s="22" customFormat="1" ht="18" customHeight="1">
      <c r="B55" s="25"/>
      <c r="C55" s="25"/>
      <c r="D55" s="65" t="s">
        <v>116</v>
      </c>
      <c r="E55" s="67"/>
      <c r="F55" s="61" t="s">
        <v>117</v>
      </c>
      <c r="G55" s="62"/>
      <c r="H55" s="63"/>
      <c r="I55" s="29"/>
      <c r="J55" s="29"/>
      <c r="AI55" s="30">
        <v>0</v>
      </c>
      <c r="AJ55" s="32">
        <v>23.89</v>
      </c>
      <c r="AK55" s="31">
        <v>0</v>
      </c>
    </row>
    <row r="56" spans="2:37" s="22" customFormat="1" ht="25.5" customHeight="1">
      <c r="B56" s="25"/>
      <c r="C56" s="26" t="s">
        <v>96</v>
      </c>
      <c r="D56" s="58"/>
      <c r="E56" s="58"/>
      <c r="F56" s="53" t="s">
        <v>97</v>
      </c>
      <c r="G56" s="53"/>
      <c r="H56" s="53"/>
      <c r="I56" s="54" t="s">
        <v>98</v>
      </c>
      <c r="J56" s="54"/>
      <c r="AI56" s="30">
        <f>SUM(AI57:AI58)</f>
        <v>2289080</v>
      </c>
      <c r="AJ56" s="30">
        <f>SUM(AJ57:AJ58)</f>
        <v>968180.87</v>
      </c>
      <c r="AK56" s="31">
        <f t="shared" si="2"/>
        <v>42.29563274328551</v>
      </c>
    </row>
    <row r="57" spans="2:37" s="22" customFormat="1" ht="15" customHeight="1">
      <c r="B57" s="25"/>
      <c r="C57" s="25"/>
      <c r="D57" s="52" t="s">
        <v>99</v>
      </c>
      <c r="E57" s="52"/>
      <c r="F57" s="53" t="s">
        <v>100</v>
      </c>
      <c r="G57" s="53"/>
      <c r="H57" s="53"/>
      <c r="I57" s="54" t="s">
        <v>101</v>
      </c>
      <c r="J57" s="54"/>
      <c r="AI57" s="30">
        <v>2288080</v>
      </c>
      <c r="AJ57" s="32">
        <v>967725</v>
      </c>
      <c r="AK57" s="31">
        <f t="shared" si="2"/>
        <v>42.294194258942</v>
      </c>
    </row>
    <row r="58" spans="2:37" s="22" customFormat="1" ht="15" customHeight="1">
      <c r="B58" s="25"/>
      <c r="C58" s="25"/>
      <c r="D58" s="52" t="s">
        <v>102</v>
      </c>
      <c r="E58" s="52"/>
      <c r="F58" s="53" t="s">
        <v>103</v>
      </c>
      <c r="G58" s="53"/>
      <c r="H58" s="53"/>
      <c r="I58" s="54" t="s">
        <v>104</v>
      </c>
      <c r="J58" s="54"/>
      <c r="AI58" s="30">
        <v>1000</v>
      </c>
      <c r="AJ58" s="32">
        <v>455.87</v>
      </c>
      <c r="AK58" s="31">
        <f t="shared" si="2"/>
        <v>45.587</v>
      </c>
    </row>
    <row r="59" spans="2:37" s="22" customFormat="1" ht="15" customHeight="1">
      <c r="B59" s="25"/>
      <c r="C59" s="26" t="s">
        <v>225</v>
      </c>
      <c r="D59" s="65"/>
      <c r="E59" s="67"/>
      <c r="F59" s="61" t="s">
        <v>227</v>
      </c>
      <c r="G59" s="62"/>
      <c r="H59" s="63"/>
      <c r="I59" s="29"/>
      <c r="J59" s="29"/>
      <c r="AI59" s="30">
        <f>SUM(AI60)</f>
        <v>25000</v>
      </c>
      <c r="AJ59" s="30">
        <f>SUM(AJ60)</f>
        <v>0</v>
      </c>
      <c r="AK59" s="31">
        <v>0</v>
      </c>
    </row>
    <row r="60" spans="2:37" s="22" customFormat="1" ht="15" customHeight="1">
      <c r="B60" s="25"/>
      <c r="C60" s="25"/>
      <c r="D60" s="65" t="s">
        <v>226</v>
      </c>
      <c r="E60" s="67"/>
      <c r="F60" s="61" t="s">
        <v>228</v>
      </c>
      <c r="G60" s="62"/>
      <c r="H60" s="63"/>
      <c r="I60" s="29"/>
      <c r="J60" s="29"/>
      <c r="AI60" s="30">
        <v>25000</v>
      </c>
      <c r="AJ60" s="32">
        <v>0</v>
      </c>
      <c r="AK60" s="31">
        <v>0</v>
      </c>
    </row>
    <row r="61" spans="2:37" ht="13.5" customHeight="1">
      <c r="B61" s="2" t="s">
        <v>105</v>
      </c>
      <c r="C61" s="3"/>
      <c r="D61" s="70"/>
      <c r="E61" s="70"/>
      <c r="F61" s="50" t="s">
        <v>106</v>
      </c>
      <c r="G61" s="50"/>
      <c r="H61" s="50"/>
      <c r="I61" s="41" t="s">
        <v>202</v>
      </c>
      <c r="J61" s="51"/>
      <c r="AI61" s="16">
        <f>SUM(AI62,AI64,AI66,AI69)</f>
        <v>6912369</v>
      </c>
      <c r="AJ61" s="30">
        <f>SUM(AJ62,AJ64,AJ66,AJ69)</f>
        <v>3918011.72</v>
      </c>
      <c r="AK61" s="9">
        <f t="shared" si="2"/>
        <v>56.68117139001115</v>
      </c>
    </row>
    <row r="62" spans="2:37" s="22" customFormat="1" ht="30.75" customHeight="1">
      <c r="B62" s="25"/>
      <c r="C62" s="26" t="s">
        <v>107</v>
      </c>
      <c r="D62" s="58"/>
      <c r="E62" s="58"/>
      <c r="F62" s="53" t="s">
        <v>108</v>
      </c>
      <c r="G62" s="53"/>
      <c r="H62" s="53"/>
      <c r="I62" s="54" t="s">
        <v>201</v>
      </c>
      <c r="J62" s="54"/>
      <c r="AI62" s="30">
        <f>AI63</f>
        <v>3921980</v>
      </c>
      <c r="AJ62" s="30">
        <f>AJ63</f>
        <v>2413528</v>
      </c>
      <c r="AK62" s="31">
        <f t="shared" si="2"/>
        <v>61.53850861044676</v>
      </c>
    </row>
    <row r="63" spans="2:37" s="22" customFormat="1" ht="15" customHeight="1">
      <c r="B63" s="25"/>
      <c r="C63" s="25"/>
      <c r="D63" s="52" t="s">
        <v>109</v>
      </c>
      <c r="E63" s="52"/>
      <c r="F63" s="53" t="s">
        <v>110</v>
      </c>
      <c r="G63" s="53"/>
      <c r="H63" s="53"/>
      <c r="I63" s="54" t="s">
        <v>201</v>
      </c>
      <c r="J63" s="54"/>
      <c r="AI63" s="30">
        <v>3921980</v>
      </c>
      <c r="AJ63" s="32">
        <v>2413528</v>
      </c>
      <c r="AK63" s="31">
        <f t="shared" si="2"/>
        <v>61.53850861044676</v>
      </c>
    </row>
    <row r="64" spans="2:37" s="22" customFormat="1" ht="18" customHeight="1">
      <c r="B64" s="25"/>
      <c r="C64" s="26" t="s">
        <v>111</v>
      </c>
      <c r="D64" s="58"/>
      <c r="E64" s="58"/>
      <c r="F64" s="53" t="s">
        <v>112</v>
      </c>
      <c r="G64" s="53"/>
      <c r="H64" s="53"/>
      <c r="I64" s="54" t="s">
        <v>113</v>
      </c>
      <c r="J64" s="54"/>
      <c r="AI64" s="30">
        <f>AI65</f>
        <v>2899882</v>
      </c>
      <c r="AJ64" s="30">
        <f>AJ65</f>
        <v>1449942</v>
      </c>
      <c r="AK64" s="31">
        <f t="shared" si="2"/>
        <v>50.00003448416177</v>
      </c>
    </row>
    <row r="65" spans="2:37" s="22" customFormat="1" ht="17.25" customHeight="1">
      <c r="B65" s="25"/>
      <c r="C65" s="25"/>
      <c r="D65" s="52" t="s">
        <v>109</v>
      </c>
      <c r="E65" s="52"/>
      <c r="F65" s="53" t="s">
        <v>110</v>
      </c>
      <c r="G65" s="53"/>
      <c r="H65" s="53"/>
      <c r="I65" s="54" t="s">
        <v>113</v>
      </c>
      <c r="J65" s="54"/>
      <c r="AI65" s="30">
        <v>2899882</v>
      </c>
      <c r="AJ65" s="32">
        <v>1449942</v>
      </c>
      <c r="AK65" s="31">
        <f t="shared" si="2"/>
        <v>50.00003448416177</v>
      </c>
    </row>
    <row r="66" spans="2:37" s="22" customFormat="1" ht="14.25" customHeight="1">
      <c r="B66" s="25"/>
      <c r="C66" s="26" t="s">
        <v>114</v>
      </c>
      <c r="D66" s="58"/>
      <c r="E66" s="58"/>
      <c r="F66" s="53" t="s">
        <v>115</v>
      </c>
      <c r="G66" s="53"/>
      <c r="H66" s="53"/>
      <c r="I66" s="54" t="s">
        <v>88</v>
      </c>
      <c r="J66" s="54"/>
      <c r="AI66" s="30">
        <f>AI67</f>
        <v>20000</v>
      </c>
      <c r="AJ66" s="30">
        <f>SUM(AJ67:AJ68)</f>
        <v>19285.72</v>
      </c>
      <c r="AK66" s="31">
        <f t="shared" si="2"/>
        <v>96.4286</v>
      </c>
    </row>
    <row r="67" spans="2:37" s="22" customFormat="1" ht="15" customHeight="1">
      <c r="B67" s="25"/>
      <c r="C67" s="25"/>
      <c r="D67" s="52" t="s">
        <v>116</v>
      </c>
      <c r="E67" s="52"/>
      <c r="F67" s="53" t="s">
        <v>117</v>
      </c>
      <c r="G67" s="53"/>
      <c r="H67" s="53"/>
      <c r="I67" s="54" t="s">
        <v>88</v>
      </c>
      <c r="J67" s="54"/>
      <c r="AI67" s="30">
        <v>20000</v>
      </c>
      <c r="AJ67" s="32">
        <v>19193.97</v>
      </c>
      <c r="AK67" s="31">
        <f t="shared" si="2"/>
        <v>95.96985000000001</v>
      </c>
    </row>
    <row r="68" spans="2:37" s="22" customFormat="1" ht="15" customHeight="1">
      <c r="B68" s="25"/>
      <c r="C68" s="25"/>
      <c r="D68" s="52" t="s">
        <v>41</v>
      </c>
      <c r="E68" s="52"/>
      <c r="F68" s="55" t="s">
        <v>42</v>
      </c>
      <c r="G68" s="56"/>
      <c r="H68" s="57"/>
      <c r="I68" s="54" t="s">
        <v>88</v>
      </c>
      <c r="J68" s="54"/>
      <c r="AI68" s="30">
        <v>0</v>
      </c>
      <c r="AJ68" s="32">
        <v>91.75</v>
      </c>
      <c r="AK68" s="31">
        <v>0</v>
      </c>
    </row>
    <row r="69" spans="2:37" s="22" customFormat="1" ht="15" customHeight="1">
      <c r="B69" s="25"/>
      <c r="C69" s="26" t="s">
        <v>118</v>
      </c>
      <c r="D69" s="58"/>
      <c r="E69" s="58"/>
      <c r="F69" s="53" t="s">
        <v>119</v>
      </c>
      <c r="G69" s="53"/>
      <c r="H69" s="53"/>
      <c r="I69" s="54" t="s">
        <v>120</v>
      </c>
      <c r="J69" s="54"/>
      <c r="AI69" s="30">
        <f>AI70</f>
        <v>70507</v>
      </c>
      <c r="AJ69" s="30">
        <f>AJ70</f>
        <v>35256</v>
      </c>
      <c r="AK69" s="31">
        <f t="shared" si="2"/>
        <v>50.003545747230774</v>
      </c>
    </row>
    <row r="70" spans="2:37" s="22" customFormat="1" ht="17.25" customHeight="1">
      <c r="B70" s="25"/>
      <c r="C70" s="25"/>
      <c r="D70" s="52" t="s">
        <v>109</v>
      </c>
      <c r="E70" s="52"/>
      <c r="F70" s="53" t="s">
        <v>110</v>
      </c>
      <c r="G70" s="53"/>
      <c r="H70" s="53"/>
      <c r="I70" s="54" t="s">
        <v>120</v>
      </c>
      <c r="J70" s="54"/>
      <c r="AI70" s="30">
        <v>70507</v>
      </c>
      <c r="AJ70" s="32">
        <v>35256</v>
      </c>
      <c r="AK70" s="31">
        <f>(AJ70/AI70)*100</f>
        <v>50.003545747230774</v>
      </c>
    </row>
    <row r="71" spans="2:37" ht="16.5" customHeight="1">
      <c r="B71" s="2" t="s">
        <v>121</v>
      </c>
      <c r="C71" s="3"/>
      <c r="D71" s="70"/>
      <c r="E71" s="70"/>
      <c r="F71" s="50" t="s">
        <v>122</v>
      </c>
      <c r="G71" s="50"/>
      <c r="H71" s="50"/>
      <c r="I71" s="51" t="s">
        <v>123</v>
      </c>
      <c r="J71" s="51"/>
      <c r="AI71" s="16">
        <f>SUM(AI72,AI77,AI82)</f>
        <v>138694</v>
      </c>
      <c r="AJ71" s="30">
        <f>SUM(AJ72,AJ77,AJ82)</f>
        <v>80042.55</v>
      </c>
      <c r="AK71" s="9">
        <f>(AJ71/AI71)*100</f>
        <v>57.71161694089146</v>
      </c>
    </row>
    <row r="72" spans="2:37" ht="13.5" customHeight="1">
      <c r="B72" s="3"/>
      <c r="C72" s="2" t="s">
        <v>124</v>
      </c>
      <c r="D72" s="70"/>
      <c r="E72" s="70"/>
      <c r="F72" s="50" t="s">
        <v>125</v>
      </c>
      <c r="G72" s="50"/>
      <c r="H72" s="50"/>
      <c r="I72" s="51" t="s">
        <v>126</v>
      </c>
      <c r="J72" s="51"/>
      <c r="AI72" s="16">
        <f>SUM(AI73:AI76)</f>
        <v>16584</v>
      </c>
      <c r="AJ72" s="30">
        <f>SUM(AJ73:AJ76)</f>
        <v>15666.300000000001</v>
      </c>
      <c r="AK72" s="9">
        <f>(AJ72/AI72)*100</f>
        <v>94.46635311143271</v>
      </c>
    </row>
    <row r="73" spans="2:37" s="22" customFormat="1" ht="60" customHeight="1">
      <c r="B73" s="25"/>
      <c r="C73" s="25"/>
      <c r="D73" s="52" t="s">
        <v>20</v>
      </c>
      <c r="E73" s="52"/>
      <c r="F73" s="53" t="s">
        <v>21</v>
      </c>
      <c r="G73" s="53"/>
      <c r="H73" s="53"/>
      <c r="I73" s="54" t="s">
        <v>126</v>
      </c>
      <c r="J73" s="54"/>
      <c r="AI73" s="30">
        <v>15084</v>
      </c>
      <c r="AJ73" s="32">
        <v>6802.42</v>
      </c>
      <c r="AK73" s="31">
        <f aca="true" t="shared" si="3" ref="AK73:AK90">(AJ73/AI73)*100</f>
        <v>45.09692389286661</v>
      </c>
    </row>
    <row r="74" spans="2:37" s="22" customFormat="1" ht="20.25" customHeight="1">
      <c r="B74" s="25"/>
      <c r="C74" s="25"/>
      <c r="D74" s="65" t="s">
        <v>116</v>
      </c>
      <c r="E74" s="67"/>
      <c r="F74" s="61" t="s">
        <v>117</v>
      </c>
      <c r="G74" s="62"/>
      <c r="H74" s="63"/>
      <c r="I74" s="29"/>
      <c r="J74" s="29"/>
      <c r="AI74" s="30">
        <v>900</v>
      </c>
      <c r="AJ74" s="32">
        <v>950.46</v>
      </c>
      <c r="AK74" s="31">
        <f t="shared" si="3"/>
        <v>105.60666666666667</v>
      </c>
    </row>
    <row r="75" spans="2:37" s="22" customFormat="1" ht="24" customHeight="1">
      <c r="B75" s="25"/>
      <c r="C75" s="25"/>
      <c r="D75" s="27" t="s">
        <v>218</v>
      </c>
      <c r="E75" s="28"/>
      <c r="F75" s="61" t="s">
        <v>221</v>
      </c>
      <c r="G75" s="62"/>
      <c r="H75" s="63"/>
      <c r="I75" s="29"/>
      <c r="J75" s="29"/>
      <c r="AI75" s="30">
        <v>0</v>
      </c>
      <c r="AJ75" s="32">
        <v>450</v>
      </c>
      <c r="AK75" s="31">
        <v>0</v>
      </c>
    </row>
    <row r="76" spans="2:37" s="22" customFormat="1" ht="20.25" customHeight="1">
      <c r="B76" s="25"/>
      <c r="C76" s="25"/>
      <c r="D76" s="65" t="s">
        <v>41</v>
      </c>
      <c r="E76" s="66"/>
      <c r="F76" s="61" t="s">
        <v>42</v>
      </c>
      <c r="G76" s="68"/>
      <c r="H76" s="69"/>
      <c r="I76" s="29"/>
      <c r="J76" s="29"/>
      <c r="AI76" s="30">
        <v>600</v>
      </c>
      <c r="AJ76" s="32">
        <v>7463.42</v>
      </c>
      <c r="AK76" s="31">
        <f t="shared" si="3"/>
        <v>1243.9033333333332</v>
      </c>
    </row>
    <row r="77" spans="2:37" ht="13.5" customHeight="1">
      <c r="B77" s="3"/>
      <c r="C77" s="2" t="s">
        <v>127</v>
      </c>
      <c r="D77" s="70"/>
      <c r="E77" s="70"/>
      <c r="F77" s="50" t="s">
        <v>128</v>
      </c>
      <c r="G77" s="50"/>
      <c r="H77" s="50"/>
      <c r="I77" s="51" t="s">
        <v>129</v>
      </c>
      <c r="J77" s="51"/>
      <c r="AI77" s="16">
        <f>SUM(AI78:AI81)</f>
        <v>35000</v>
      </c>
      <c r="AJ77" s="30">
        <f>SUM(AJ78:AJ81)</f>
        <v>22866.85</v>
      </c>
      <c r="AK77" s="9">
        <f t="shared" si="3"/>
        <v>65.33385714285714</v>
      </c>
    </row>
    <row r="78" spans="2:37" s="22" customFormat="1" ht="15" customHeight="1">
      <c r="B78" s="25"/>
      <c r="C78" s="25"/>
      <c r="D78" s="52" t="s">
        <v>130</v>
      </c>
      <c r="E78" s="52"/>
      <c r="F78" s="53" t="s">
        <v>131</v>
      </c>
      <c r="G78" s="53"/>
      <c r="H78" s="53"/>
      <c r="I78" s="54" t="s">
        <v>129</v>
      </c>
      <c r="J78" s="54"/>
      <c r="AI78" s="30">
        <v>35000</v>
      </c>
      <c r="AJ78" s="32">
        <v>19899</v>
      </c>
      <c r="AK78" s="31">
        <f t="shared" si="3"/>
        <v>56.854285714285716</v>
      </c>
    </row>
    <row r="79" spans="2:37" s="22" customFormat="1" ht="15" customHeight="1">
      <c r="B79" s="25"/>
      <c r="C79" s="25"/>
      <c r="D79" s="65" t="s">
        <v>116</v>
      </c>
      <c r="E79" s="67"/>
      <c r="F79" s="61" t="s">
        <v>117</v>
      </c>
      <c r="G79" s="62"/>
      <c r="H79" s="63"/>
      <c r="I79" s="29"/>
      <c r="J79" s="29"/>
      <c r="AI79" s="30">
        <v>0</v>
      </c>
      <c r="AJ79" s="32">
        <v>95.25</v>
      </c>
      <c r="AK79" s="31">
        <v>0</v>
      </c>
    </row>
    <row r="80" spans="2:37" s="22" customFormat="1" ht="21.75" customHeight="1">
      <c r="B80" s="25"/>
      <c r="C80" s="25"/>
      <c r="D80" s="65" t="s">
        <v>218</v>
      </c>
      <c r="E80" s="67"/>
      <c r="F80" s="61" t="s">
        <v>221</v>
      </c>
      <c r="G80" s="62"/>
      <c r="H80" s="63"/>
      <c r="I80" s="29"/>
      <c r="J80" s="29"/>
      <c r="AI80" s="30">
        <v>0</v>
      </c>
      <c r="AJ80" s="32">
        <v>400</v>
      </c>
      <c r="AK80" s="31">
        <v>0</v>
      </c>
    </row>
    <row r="81" spans="2:37" s="22" customFormat="1" ht="15" customHeight="1">
      <c r="B81" s="25"/>
      <c r="C81" s="25"/>
      <c r="D81" s="65" t="s">
        <v>41</v>
      </c>
      <c r="E81" s="67"/>
      <c r="F81" s="61" t="s">
        <v>42</v>
      </c>
      <c r="G81" s="62"/>
      <c r="H81" s="63"/>
      <c r="I81" s="29"/>
      <c r="J81" s="29"/>
      <c r="AI81" s="30">
        <v>0</v>
      </c>
      <c r="AJ81" s="32">
        <v>2472.6</v>
      </c>
      <c r="AK81" s="31">
        <v>0</v>
      </c>
    </row>
    <row r="82" spans="2:37" ht="13.5" customHeight="1">
      <c r="B82" s="3"/>
      <c r="C82" s="2" t="s">
        <v>132</v>
      </c>
      <c r="D82" s="70"/>
      <c r="E82" s="70"/>
      <c r="F82" s="50" t="s">
        <v>133</v>
      </c>
      <c r="G82" s="50"/>
      <c r="H82" s="50"/>
      <c r="I82" s="51" t="s">
        <v>134</v>
      </c>
      <c r="J82" s="51"/>
      <c r="AI82" s="16">
        <f>AI83</f>
        <v>87110</v>
      </c>
      <c r="AJ82" s="30">
        <f>AJ83</f>
        <v>41509.4</v>
      </c>
      <c r="AK82" s="9">
        <f t="shared" si="3"/>
        <v>47.65170474113191</v>
      </c>
    </row>
    <row r="83" spans="2:37" ht="15" customHeight="1">
      <c r="B83" s="3"/>
      <c r="C83" s="3"/>
      <c r="D83" s="49" t="s">
        <v>135</v>
      </c>
      <c r="E83" s="49"/>
      <c r="F83" s="50" t="s">
        <v>136</v>
      </c>
      <c r="G83" s="50"/>
      <c r="H83" s="50"/>
      <c r="I83" s="51" t="s">
        <v>134</v>
      </c>
      <c r="J83" s="51"/>
      <c r="AI83" s="16">
        <v>87110</v>
      </c>
      <c r="AJ83" s="32">
        <v>41509.4</v>
      </c>
      <c r="AK83" s="9">
        <f t="shared" si="3"/>
        <v>47.65170474113191</v>
      </c>
    </row>
    <row r="84" spans="2:37" s="22" customFormat="1" ht="13.5" customHeight="1">
      <c r="B84" s="26" t="s">
        <v>137</v>
      </c>
      <c r="C84" s="25"/>
      <c r="D84" s="58"/>
      <c r="E84" s="58"/>
      <c r="F84" s="53" t="s">
        <v>138</v>
      </c>
      <c r="G84" s="53"/>
      <c r="H84" s="53"/>
      <c r="I84" s="54" t="s">
        <v>205</v>
      </c>
      <c r="J84" s="54"/>
      <c r="AI84" s="30">
        <f>SUM(AI85,AI90,AI96,AI98,AI100,AI105,AI107)</f>
        <v>2543162</v>
      </c>
      <c r="AJ84" s="30">
        <f>SUM(AJ85,AJ90,AJ96,AJ98,AJ100,AJ105,AJ107)</f>
        <v>1252972.36</v>
      </c>
      <c r="AK84" s="31">
        <f t="shared" si="3"/>
        <v>49.26828727387402</v>
      </c>
    </row>
    <row r="85" spans="2:37" s="22" customFormat="1" ht="47.25" customHeight="1">
      <c r="B85" s="25"/>
      <c r="C85" s="26" t="s">
        <v>139</v>
      </c>
      <c r="D85" s="58"/>
      <c r="E85" s="58"/>
      <c r="F85" s="53" t="s">
        <v>140</v>
      </c>
      <c r="G85" s="53"/>
      <c r="H85" s="53"/>
      <c r="I85" s="54" t="s">
        <v>141</v>
      </c>
      <c r="J85" s="54"/>
      <c r="AI85" s="30">
        <f>SUM(AI86:AI89)</f>
        <v>2150293</v>
      </c>
      <c r="AJ85" s="30">
        <f>SUM(AJ86:AJ89)</f>
        <v>1004989.53</v>
      </c>
      <c r="AK85" s="31">
        <f t="shared" si="3"/>
        <v>46.73732974994571</v>
      </c>
    </row>
    <row r="86" spans="2:37" s="22" customFormat="1" ht="19.5" customHeight="1">
      <c r="B86" s="25"/>
      <c r="C86" s="25"/>
      <c r="D86" s="65" t="s">
        <v>116</v>
      </c>
      <c r="E86" s="67"/>
      <c r="F86" s="61" t="s">
        <v>117</v>
      </c>
      <c r="G86" s="62"/>
      <c r="H86" s="63"/>
      <c r="I86" s="29"/>
      <c r="J86" s="29"/>
      <c r="AI86" s="30">
        <v>2000</v>
      </c>
      <c r="AJ86" s="32">
        <v>24.06</v>
      </c>
      <c r="AK86" s="31">
        <f t="shared" si="3"/>
        <v>1.2029999999999998</v>
      </c>
    </row>
    <row r="87" spans="2:37" s="22" customFormat="1" ht="19.5" customHeight="1">
      <c r="B87" s="25"/>
      <c r="C87" s="25"/>
      <c r="D87" s="65" t="s">
        <v>41</v>
      </c>
      <c r="E87" s="67"/>
      <c r="F87" s="61" t="s">
        <v>42</v>
      </c>
      <c r="G87" s="62"/>
      <c r="H87" s="63"/>
      <c r="I87" s="29"/>
      <c r="J87" s="29"/>
      <c r="AI87" s="30">
        <v>5000</v>
      </c>
      <c r="AJ87" s="32">
        <v>1071</v>
      </c>
      <c r="AK87" s="31">
        <f t="shared" si="3"/>
        <v>21.42</v>
      </c>
    </row>
    <row r="88" spans="2:37" s="22" customFormat="1" ht="47.25" customHeight="1">
      <c r="B88" s="25"/>
      <c r="C88" s="25"/>
      <c r="D88" s="52" t="s">
        <v>36</v>
      </c>
      <c r="E88" s="52"/>
      <c r="F88" s="53" t="s">
        <v>37</v>
      </c>
      <c r="G88" s="53"/>
      <c r="H88" s="53"/>
      <c r="I88" s="54" t="s">
        <v>142</v>
      </c>
      <c r="J88" s="54"/>
      <c r="AI88" s="30">
        <v>2128293</v>
      </c>
      <c r="AJ88" s="32">
        <v>998602</v>
      </c>
      <c r="AK88" s="31">
        <f t="shared" si="3"/>
        <v>46.920325349940065</v>
      </c>
    </row>
    <row r="89" spans="2:37" s="22" customFormat="1" ht="45.75" customHeight="1">
      <c r="B89" s="25"/>
      <c r="C89" s="25"/>
      <c r="D89" s="65" t="s">
        <v>217</v>
      </c>
      <c r="E89" s="67"/>
      <c r="F89" s="61" t="s">
        <v>222</v>
      </c>
      <c r="G89" s="62"/>
      <c r="H89" s="63"/>
      <c r="I89" s="29"/>
      <c r="J89" s="29"/>
      <c r="AI89" s="30">
        <v>15000</v>
      </c>
      <c r="AJ89" s="32">
        <v>5292.47</v>
      </c>
      <c r="AK89" s="31">
        <f t="shared" si="3"/>
        <v>35.28313333333333</v>
      </c>
    </row>
    <row r="90" spans="2:37" s="22" customFormat="1" ht="59.25" customHeight="1">
      <c r="B90" s="25"/>
      <c r="C90" s="26" t="s">
        <v>143</v>
      </c>
      <c r="D90" s="58"/>
      <c r="E90" s="58"/>
      <c r="F90" s="53" t="s">
        <v>144</v>
      </c>
      <c r="G90" s="53"/>
      <c r="H90" s="53"/>
      <c r="I90" s="54" t="s">
        <v>145</v>
      </c>
      <c r="J90" s="54"/>
      <c r="AI90" s="30">
        <f>SUM(AI94:AI95)</f>
        <v>12395</v>
      </c>
      <c r="AJ90" s="30">
        <f>SUM(AJ94:AJ95)</f>
        <v>9691</v>
      </c>
      <c r="AK90" s="31">
        <f t="shared" si="3"/>
        <v>78.1847519160952</v>
      </c>
    </row>
    <row r="91" spans="1:37" s="22" customFormat="1" ht="21.75" customHeight="1" hidden="1">
      <c r="A91" s="46"/>
      <c r="B91" s="46"/>
      <c r="C91" s="46"/>
      <c r="D91" s="46"/>
      <c r="E91" s="46"/>
      <c r="F91" s="46"/>
      <c r="G91" s="46"/>
      <c r="H91" s="46"/>
      <c r="I91" s="46"/>
      <c r="J91" s="46"/>
      <c r="AI91" s="30"/>
      <c r="AJ91" s="32"/>
      <c r="AK91" s="31"/>
    </row>
    <row r="92" spans="1:37" s="22" customFormat="1" ht="13.5" customHeight="1" hidden="1">
      <c r="A92" s="46"/>
      <c r="B92" s="46"/>
      <c r="C92" s="46"/>
      <c r="D92" s="46"/>
      <c r="E92" s="46"/>
      <c r="F92" s="46"/>
      <c r="G92" s="46"/>
      <c r="H92" s="46"/>
      <c r="I92" s="46"/>
      <c r="J92" s="33"/>
      <c r="AI92" s="30"/>
      <c r="AJ92" s="32"/>
      <c r="AK92" s="31"/>
    </row>
    <row r="93" spans="1:37" s="22" customFormat="1" ht="63.75" customHeight="1" hidden="1">
      <c r="A93" s="46"/>
      <c r="B93" s="46"/>
      <c r="C93" s="46"/>
      <c r="D93" s="46"/>
      <c r="E93" s="46"/>
      <c r="F93" s="46"/>
      <c r="G93" s="46"/>
      <c r="H93" s="46"/>
      <c r="I93" s="46"/>
      <c r="J93" s="46"/>
      <c r="AI93" s="30"/>
      <c r="AJ93" s="32"/>
      <c r="AK93" s="31"/>
    </row>
    <row r="94" spans="2:37" s="22" customFormat="1" ht="47.25" customHeight="1">
      <c r="B94" s="25"/>
      <c r="C94" s="25"/>
      <c r="D94" s="52" t="s">
        <v>36</v>
      </c>
      <c r="E94" s="52"/>
      <c r="F94" s="53" t="s">
        <v>37</v>
      </c>
      <c r="G94" s="53"/>
      <c r="H94" s="53"/>
      <c r="I94" s="54" t="s">
        <v>146</v>
      </c>
      <c r="J94" s="54"/>
      <c r="AI94" s="30">
        <v>6178</v>
      </c>
      <c r="AJ94" s="32">
        <v>6178</v>
      </c>
      <c r="AK94" s="31">
        <f aca="true" t="shared" si="4" ref="AK94:AK119">(AJ94/AI94)*100</f>
        <v>100</v>
      </c>
    </row>
    <row r="95" spans="2:37" s="22" customFormat="1" ht="34.5" customHeight="1">
      <c r="B95" s="25"/>
      <c r="C95" s="25"/>
      <c r="D95" s="52" t="s">
        <v>147</v>
      </c>
      <c r="E95" s="52"/>
      <c r="F95" s="53" t="s">
        <v>148</v>
      </c>
      <c r="G95" s="53"/>
      <c r="H95" s="53"/>
      <c r="I95" s="54" t="s">
        <v>149</v>
      </c>
      <c r="J95" s="54"/>
      <c r="AI95" s="30">
        <v>6217</v>
      </c>
      <c r="AJ95" s="32">
        <v>3513</v>
      </c>
      <c r="AK95" s="31">
        <f t="shared" si="4"/>
        <v>56.506353546726714</v>
      </c>
    </row>
    <row r="96" spans="2:37" s="22" customFormat="1" ht="27" customHeight="1">
      <c r="B96" s="25"/>
      <c r="C96" s="26" t="s">
        <v>150</v>
      </c>
      <c r="D96" s="58"/>
      <c r="E96" s="58"/>
      <c r="F96" s="53" t="s">
        <v>151</v>
      </c>
      <c r="G96" s="53"/>
      <c r="H96" s="53"/>
      <c r="I96" s="54" t="s">
        <v>152</v>
      </c>
      <c r="J96" s="54"/>
      <c r="AI96" s="30">
        <f>AI97</f>
        <v>129236</v>
      </c>
      <c r="AJ96" s="32">
        <f>AJ97</f>
        <v>76953</v>
      </c>
      <c r="AK96" s="31">
        <f t="shared" si="4"/>
        <v>59.54455414899873</v>
      </c>
    </row>
    <row r="97" spans="2:37" s="22" customFormat="1" ht="36" customHeight="1">
      <c r="B97" s="25"/>
      <c r="C97" s="25"/>
      <c r="D97" s="52" t="s">
        <v>147</v>
      </c>
      <c r="E97" s="52"/>
      <c r="F97" s="53" t="s">
        <v>148</v>
      </c>
      <c r="G97" s="53"/>
      <c r="H97" s="53"/>
      <c r="I97" s="54" t="s">
        <v>152</v>
      </c>
      <c r="J97" s="54"/>
      <c r="AI97" s="30">
        <v>129236</v>
      </c>
      <c r="AJ97" s="32">
        <v>76953</v>
      </c>
      <c r="AK97" s="31">
        <f t="shared" si="4"/>
        <v>59.54455414899873</v>
      </c>
    </row>
    <row r="98" spans="2:37" s="22" customFormat="1" ht="13.5" customHeight="1">
      <c r="B98" s="25"/>
      <c r="C98" s="26" t="s">
        <v>153</v>
      </c>
      <c r="D98" s="58"/>
      <c r="E98" s="58"/>
      <c r="F98" s="53" t="s">
        <v>154</v>
      </c>
      <c r="G98" s="53"/>
      <c r="H98" s="53"/>
      <c r="I98" s="54" t="s">
        <v>155</v>
      </c>
      <c r="J98" s="54"/>
      <c r="AI98" s="30">
        <f>AI99</f>
        <v>83600</v>
      </c>
      <c r="AJ98" s="32">
        <f>AJ99</f>
        <v>37360</v>
      </c>
      <c r="AK98" s="31">
        <f t="shared" si="4"/>
        <v>44.688995215311</v>
      </c>
    </row>
    <row r="99" spans="2:37" s="22" customFormat="1" ht="36.75" customHeight="1">
      <c r="B99" s="25"/>
      <c r="C99" s="25"/>
      <c r="D99" s="52" t="s">
        <v>147</v>
      </c>
      <c r="E99" s="52"/>
      <c r="F99" s="53" t="s">
        <v>148</v>
      </c>
      <c r="G99" s="53"/>
      <c r="H99" s="53"/>
      <c r="I99" s="54" t="s">
        <v>155</v>
      </c>
      <c r="J99" s="54"/>
      <c r="AI99" s="30">
        <v>83600</v>
      </c>
      <c r="AJ99" s="32">
        <v>37360</v>
      </c>
      <c r="AK99" s="31">
        <f t="shared" si="4"/>
        <v>44.688995215311</v>
      </c>
    </row>
    <row r="100" spans="2:37" s="22" customFormat="1" ht="13.5" customHeight="1">
      <c r="B100" s="25"/>
      <c r="C100" s="26" t="s">
        <v>156</v>
      </c>
      <c r="D100" s="58"/>
      <c r="E100" s="58"/>
      <c r="F100" s="53" t="s">
        <v>157</v>
      </c>
      <c r="G100" s="53"/>
      <c r="H100" s="53"/>
      <c r="I100" s="54" t="s">
        <v>158</v>
      </c>
      <c r="J100" s="54"/>
      <c r="AI100" s="30">
        <f>SUM(AI103,AI104)</f>
        <v>60608</v>
      </c>
      <c r="AJ100" s="32">
        <f>SUM(AJ101:AJ104)</f>
        <v>31243.58</v>
      </c>
      <c r="AK100" s="31">
        <f t="shared" si="4"/>
        <v>51.550257391763466</v>
      </c>
    </row>
    <row r="101" spans="2:37" s="22" customFormat="1" ht="22.5" customHeight="1">
      <c r="B101" s="25"/>
      <c r="C101" s="26"/>
      <c r="D101" s="65" t="s">
        <v>116</v>
      </c>
      <c r="E101" s="67"/>
      <c r="F101" s="61" t="s">
        <v>117</v>
      </c>
      <c r="G101" s="62"/>
      <c r="H101" s="63"/>
      <c r="I101" s="29"/>
      <c r="J101" s="29"/>
      <c r="AI101" s="30">
        <v>0</v>
      </c>
      <c r="AJ101" s="32">
        <v>958.58</v>
      </c>
      <c r="AK101" s="31">
        <v>0</v>
      </c>
    </row>
    <row r="102" spans="2:37" s="22" customFormat="1" ht="19.5" customHeight="1">
      <c r="B102" s="25"/>
      <c r="C102" s="26"/>
      <c r="D102" s="65" t="s">
        <v>41</v>
      </c>
      <c r="E102" s="67"/>
      <c r="F102" s="61" t="s">
        <v>42</v>
      </c>
      <c r="G102" s="62"/>
      <c r="H102" s="63"/>
      <c r="I102" s="29"/>
      <c r="J102" s="29"/>
      <c r="AI102" s="30">
        <v>0</v>
      </c>
      <c r="AJ102" s="32">
        <v>35</v>
      </c>
      <c r="AK102" s="31">
        <v>0</v>
      </c>
    </row>
    <row r="103" spans="2:37" s="22" customFormat="1" ht="46.5" customHeight="1">
      <c r="B103" s="25"/>
      <c r="C103" s="25"/>
      <c r="D103" s="52" t="s">
        <v>36</v>
      </c>
      <c r="E103" s="52"/>
      <c r="F103" s="53" t="s">
        <v>37</v>
      </c>
      <c r="G103" s="53"/>
      <c r="H103" s="53"/>
      <c r="I103" s="54" t="s">
        <v>158</v>
      </c>
      <c r="J103" s="54"/>
      <c r="AI103" s="30">
        <v>305</v>
      </c>
      <c r="AJ103" s="32">
        <v>305</v>
      </c>
      <c r="AK103" s="31">
        <f>(AJ103/AI103)*100</f>
        <v>100</v>
      </c>
    </row>
    <row r="104" spans="2:37" s="22" customFormat="1" ht="34.5" customHeight="1">
      <c r="B104" s="25"/>
      <c r="C104" s="25"/>
      <c r="D104" s="52" t="s">
        <v>147</v>
      </c>
      <c r="E104" s="52"/>
      <c r="F104" s="53" t="s">
        <v>148</v>
      </c>
      <c r="G104" s="53"/>
      <c r="H104" s="53"/>
      <c r="I104" s="54" t="s">
        <v>158</v>
      </c>
      <c r="J104" s="54"/>
      <c r="AI104" s="30">
        <v>60303</v>
      </c>
      <c r="AJ104" s="32">
        <v>29945</v>
      </c>
      <c r="AK104" s="31">
        <f t="shared" si="4"/>
        <v>49.65756264199128</v>
      </c>
    </row>
    <row r="105" spans="2:37" s="22" customFormat="1" ht="24.75" customHeight="1">
      <c r="B105" s="25"/>
      <c r="C105" s="26" t="s">
        <v>159</v>
      </c>
      <c r="D105" s="58"/>
      <c r="E105" s="58"/>
      <c r="F105" s="53" t="s">
        <v>160</v>
      </c>
      <c r="G105" s="53"/>
      <c r="H105" s="53"/>
      <c r="I105" s="54" t="s">
        <v>203</v>
      </c>
      <c r="J105" s="54"/>
      <c r="AI105" s="30">
        <f>AI106</f>
        <v>24000</v>
      </c>
      <c r="AJ105" s="32">
        <f>AJ106</f>
        <v>10105.25</v>
      </c>
      <c r="AK105" s="31">
        <f t="shared" si="4"/>
        <v>42.10520833333333</v>
      </c>
    </row>
    <row r="106" spans="2:37" s="22" customFormat="1" ht="15" customHeight="1">
      <c r="B106" s="25"/>
      <c r="C106" s="25"/>
      <c r="D106" s="52" t="s">
        <v>135</v>
      </c>
      <c r="E106" s="52"/>
      <c r="F106" s="53" t="s">
        <v>136</v>
      </c>
      <c r="G106" s="53"/>
      <c r="H106" s="53"/>
      <c r="I106" s="54" t="s">
        <v>203</v>
      </c>
      <c r="J106" s="54"/>
      <c r="AI106" s="30">
        <v>24000</v>
      </c>
      <c r="AJ106" s="32">
        <v>10105.25</v>
      </c>
      <c r="AK106" s="31">
        <f t="shared" si="4"/>
        <v>42.10520833333333</v>
      </c>
    </row>
    <row r="107" spans="2:37" s="22" customFormat="1" ht="13.5" customHeight="1">
      <c r="B107" s="25"/>
      <c r="C107" s="26" t="s">
        <v>161</v>
      </c>
      <c r="D107" s="58"/>
      <c r="E107" s="58"/>
      <c r="F107" s="53" t="s">
        <v>18</v>
      </c>
      <c r="G107" s="53"/>
      <c r="H107" s="53"/>
      <c r="I107" s="54" t="s">
        <v>204</v>
      </c>
      <c r="J107" s="54"/>
      <c r="AI107" s="30">
        <f>SUM(AI108,AI109)</f>
        <v>83030</v>
      </c>
      <c r="AJ107" s="32">
        <f>SUM(AJ109,AJ108)</f>
        <v>82630</v>
      </c>
      <c r="AK107" s="31">
        <f t="shared" si="4"/>
        <v>99.51824641695772</v>
      </c>
    </row>
    <row r="108" spans="2:37" s="22" customFormat="1" ht="48" customHeight="1">
      <c r="B108" s="25"/>
      <c r="C108" s="25"/>
      <c r="D108" s="52" t="s">
        <v>36</v>
      </c>
      <c r="E108" s="52"/>
      <c r="F108" s="53" t="s">
        <v>37</v>
      </c>
      <c r="G108" s="53"/>
      <c r="H108" s="53"/>
      <c r="I108" s="54" t="s">
        <v>158</v>
      </c>
      <c r="J108" s="54"/>
      <c r="AI108" s="30">
        <v>9900</v>
      </c>
      <c r="AJ108" s="32">
        <v>9500</v>
      </c>
      <c r="AK108" s="31">
        <f t="shared" si="4"/>
        <v>95.95959595959596</v>
      </c>
    </row>
    <row r="109" spans="2:37" s="22" customFormat="1" ht="35.25" customHeight="1">
      <c r="B109" s="25"/>
      <c r="C109" s="25"/>
      <c r="D109" s="52" t="s">
        <v>147</v>
      </c>
      <c r="E109" s="52"/>
      <c r="F109" s="53" t="s">
        <v>148</v>
      </c>
      <c r="G109" s="53"/>
      <c r="H109" s="53"/>
      <c r="I109" s="54" t="s">
        <v>204</v>
      </c>
      <c r="J109" s="54"/>
      <c r="AI109" s="30">
        <v>73130</v>
      </c>
      <c r="AJ109" s="32">
        <v>73130</v>
      </c>
      <c r="AK109" s="31">
        <f t="shared" si="4"/>
        <v>100</v>
      </c>
    </row>
    <row r="110" spans="2:37" s="22" customFormat="1" ht="18.75" customHeight="1">
      <c r="B110" s="26" t="s">
        <v>162</v>
      </c>
      <c r="C110" s="25"/>
      <c r="D110" s="58"/>
      <c r="E110" s="58"/>
      <c r="F110" s="53" t="s">
        <v>163</v>
      </c>
      <c r="G110" s="53"/>
      <c r="H110" s="53"/>
      <c r="I110" s="54" t="s">
        <v>164</v>
      </c>
      <c r="J110" s="54"/>
      <c r="AI110" s="30">
        <f>AI111</f>
        <v>531354.3099999999</v>
      </c>
      <c r="AJ110" s="30">
        <f>AJ111</f>
        <v>401926.63</v>
      </c>
      <c r="AK110" s="31">
        <f t="shared" si="4"/>
        <v>75.64192525322699</v>
      </c>
    </row>
    <row r="111" spans="2:37" s="22" customFormat="1" ht="13.5" customHeight="1">
      <c r="B111" s="25"/>
      <c r="C111" s="26" t="s">
        <v>165</v>
      </c>
      <c r="D111" s="58"/>
      <c r="E111" s="58"/>
      <c r="F111" s="53" t="s">
        <v>18</v>
      </c>
      <c r="G111" s="53"/>
      <c r="H111" s="53"/>
      <c r="I111" s="54" t="s">
        <v>208</v>
      </c>
      <c r="J111" s="54"/>
      <c r="AI111" s="30">
        <f>SUM(AI112:AI115)</f>
        <v>531354.3099999999</v>
      </c>
      <c r="AJ111" s="30">
        <f>SUM(AJ112:AJ115)</f>
        <v>401926.63</v>
      </c>
      <c r="AK111" s="31">
        <f t="shared" si="4"/>
        <v>75.64192525322699</v>
      </c>
    </row>
    <row r="112" spans="2:37" s="22" customFormat="1" ht="19.5" customHeight="1">
      <c r="B112" s="25"/>
      <c r="C112" s="26"/>
      <c r="D112" s="65" t="s">
        <v>116</v>
      </c>
      <c r="E112" s="67"/>
      <c r="F112" s="61" t="s">
        <v>117</v>
      </c>
      <c r="G112" s="62"/>
      <c r="H112" s="63"/>
      <c r="I112" s="29"/>
      <c r="J112" s="29"/>
      <c r="AI112" s="30">
        <v>0</v>
      </c>
      <c r="AJ112" s="32">
        <v>2989.58</v>
      </c>
      <c r="AK112" s="31">
        <v>0</v>
      </c>
    </row>
    <row r="113" spans="2:37" s="22" customFormat="1" ht="21.75" customHeight="1">
      <c r="B113" s="25"/>
      <c r="C113" s="26"/>
      <c r="D113" s="65" t="s">
        <v>41</v>
      </c>
      <c r="E113" s="67"/>
      <c r="F113" s="61" t="s">
        <v>42</v>
      </c>
      <c r="G113" s="62"/>
      <c r="H113" s="63"/>
      <c r="I113" s="29"/>
      <c r="J113" s="29"/>
      <c r="AI113" s="30">
        <v>0</v>
      </c>
      <c r="AJ113" s="32">
        <v>39</v>
      </c>
      <c r="AK113" s="31">
        <v>0</v>
      </c>
    </row>
    <row r="114" spans="2:37" s="22" customFormat="1" ht="60" customHeight="1">
      <c r="B114" s="25"/>
      <c r="C114" s="25"/>
      <c r="D114" s="52" t="s">
        <v>15</v>
      </c>
      <c r="E114" s="52"/>
      <c r="F114" s="53" t="s">
        <v>16</v>
      </c>
      <c r="G114" s="53"/>
      <c r="H114" s="53"/>
      <c r="I114" s="54" t="s">
        <v>206</v>
      </c>
      <c r="J114" s="54"/>
      <c r="AI114" s="30">
        <v>458140.97</v>
      </c>
      <c r="AJ114" s="32">
        <v>339568.86</v>
      </c>
      <c r="AK114" s="31">
        <f t="shared" si="4"/>
        <v>74.11885909265003</v>
      </c>
    </row>
    <row r="115" spans="2:37" s="22" customFormat="1" ht="60.75" customHeight="1">
      <c r="B115" s="25"/>
      <c r="C115" s="25"/>
      <c r="D115" s="52" t="s">
        <v>43</v>
      </c>
      <c r="E115" s="52"/>
      <c r="F115" s="53" t="s">
        <v>16</v>
      </c>
      <c r="G115" s="53"/>
      <c r="H115" s="53"/>
      <c r="I115" s="54" t="s">
        <v>207</v>
      </c>
      <c r="J115" s="54"/>
      <c r="AI115" s="30">
        <v>73213.34</v>
      </c>
      <c r="AJ115" s="32">
        <v>59329.19</v>
      </c>
      <c r="AK115" s="31">
        <f t="shared" si="4"/>
        <v>81.0360379679441</v>
      </c>
    </row>
    <row r="116" spans="2:37" s="22" customFormat="1" ht="22.5" customHeight="1">
      <c r="B116" s="26" t="s">
        <v>213</v>
      </c>
      <c r="C116" s="25"/>
      <c r="D116" s="65"/>
      <c r="E116" s="67"/>
      <c r="F116" s="61" t="s">
        <v>223</v>
      </c>
      <c r="G116" s="62"/>
      <c r="H116" s="63"/>
      <c r="I116" s="29"/>
      <c r="J116" s="29"/>
      <c r="AI116" s="30">
        <f>AI117</f>
        <v>142607</v>
      </c>
      <c r="AJ116" s="30">
        <f>AJ117</f>
        <v>142607</v>
      </c>
      <c r="AK116" s="31">
        <f t="shared" si="4"/>
        <v>100</v>
      </c>
    </row>
    <row r="117" spans="2:37" s="22" customFormat="1" ht="18" customHeight="1">
      <c r="B117" s="25"/>
      <c r="C117" s="26" t="s">
        <v>214</v>
      </c>
      <c r="D117" s="65"/>
      <c r="E117" s="67"/>
      <c r="F117" s="61" t="s">
        <v>224</v>
      </c>
      <c r="G117" s="62"/>
      <c r="H117" s="63"/>
      <c r="I117" s="29"/>
      <c r="J117" s="29"/>
      <c r="AI117" s="30">
        <f>AI118</f>
        <v>142607</v>
      </c>
      <c r="AJ117" s="30">
        <f>AJ118</f>
        <v>142607</v>
      </c>
      <c r="AK117" s="31">
        <f t="shared" si="4"/>
        <v>100</v>
      </c>
    </row>
    <row r="118" spans="2:37" s="22" customFormat="1" ht="40.5" customHeight="1">
      <c r="B118" s="25"/>
      <c r="C118" s="25"/>
      <c r="D118" s="65" t="s">
        <v>147</v>
      </c>
      <c r="E118" s="66"/>
      <c r="F118" s="61" t="s">
        <v>148</v>
      </c>
      <c r="G118" s="68"/>
      <c r="H118" s="69"/>
      <c r="I118" s="29"/>
      <c r="J118" s="29"/>
      <c r="AI118" s="30">
        <v>142607</v>
      </c>
      <c r="AJ118" s="32">
        <v>142607</v>
      </c>
      <c r="AK118" s="31">
        <f t="shared" si="4"/>
        <v>100</v>
      </c>
    </row>
    <row r="119" spans="2:37" s="22" customFormat="1" ht="19.5" customHeight="1">
      <c r="B119" s="26" t="s">
        <v>166</v>
      </c>
      <c r="C119" s="25"/>
      <c r="D119" s="58"/>
      <c r="E119" s="58"/>
      <c r="F119" s="53" t="s">
        <v>167</v>
      </c>
      <c r="G119" s="53"/>
      <c r="H119" s="53"/>
      <c r="I119" s="54" t="s">
        <v>168</v>
      </c>
      <c r="J119" s="54"/>
      <c r="AI119" s="30">
        <f>AI123</f>
        <v>3500</v>
      </c>
      <c r="AJ119" s="30">
        <f>AJ123</f>
        <v>1653.39</v>
      </c>
      <c r="AK119" s="31">
        <f t="shared" si="4"/>
        <v>47.23971428571429</v>
      </c>
    </row>
    <row r="120" spans="1:37" s="22" customFormat="1" ht="2.25" customHeight="1" hidden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AI120" s="30"/>
      <c r="AJ120" s="32"/>
      <c r="AK120" s="31"/>
    </row>
    <row r="121" spans="1:37" s="22" customFormat="1" ht="13.5" customHeight="1" hidden="1">
      <c r="A121" s="46"/>
      <c r="B121" s="46"/>
      <c r="C121" s="46"/>
      <c r="D121" s="46"/>
      <c r="E121" s="46"/>
      <c r="F121" s="46"/>
      <c r="G121" s="46"/>
      <c r="H121" s="46"/>
      <c r="I121" s="46"/>
      <c r="J121" s="33"/>
      <c r="AI121" s="30"/>
      <c r="AJ121" s="32"/>
      <c r="AK121" s="31"/>
    </row>
    <row r="122" spans="1:37" s="22" customFormat="1" ht="63.75" customHeight="1" hidden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AI122" s="30"/>
      <c r="AJ122" s="32"/>
      <c r="AK122" s="31"/>
    </row>
    <row r="123" spans="2:37" s="22" customFormat="1" ht="35.25" customHeight="1">
      <c r="B123" s="25"/>
      <c r="C123" s="26" t="s">
        <v>169</v>
      </c>
      <c r="D123" s="58"/>
      <c r="E123" s="58"/>
      <c r="F123" s="53" t="s">
        <v>170</v>
      </c>
      <c r="G123" s="53"/>
      <c r="H123" s="53"/>
      <c r="I123" s="54" t="s">
        <v>168</v>
      </c>
      <c r="J123" s="54"/>
      <c r="AI123" s="30">
        <f>AI124</f>
        <v>3500</v>
      </c>
      <c r="AJ123" s="30">
        <f>AJ124</f>
        <v>1653.39</v>
      </c>
      <c r="AK123" s="31">
        <f>(AJ123/AI123)*100</f>
        <v>47.23971428571429</v>
      </c>
    </row>
    <row r="124" spans="2:37" s="22" customFormat="1" ht="18.75" customHeight="1">
      <c r="B124" s="25"/>
      <c r="C124" s="25"/>
      <c r="D124" s="52" t="s">
        <v>130</v>
      </c>
      <c r="E124" s="52"/>
      <c r="F124" s="53" t="s">
        <v>131</v>
      </c>
      <c r="G124" s="53"/>
      <c r="H124" s="53"/>
      <c r="I124" s="54" t="s">
        <v>168</v>
      </c>
      <c r="J124" s="54"/>
      <c r="AI124" s="30">
        <v>3500</v>
      </c>
      <c r="AJ124" s="32">
        <v>1653.39</v>
      </c>
      <c r="AK124" s="31">
        <f>(AJ124/AI124)*100</f>
        <v>47.23971428571429</v>
      </c>
    </row>
    <row r="125" spans="2:37" s="22" customFormat="1" ht="13.5" customHeight="1">
      <c r="B125" s="26" t="s">
        <v>171</v>
      </c>
      <c r="C125" s="25"/>
      <c r="D125" s="58"/>
      <c r="E125" s="58"/>
      <c r="F125" s="53" t="s">
        <v>172</v>
      </c>
      <c r="G125" s="53"/>
      <c r="H125" s="53"/>
      <c r="I125" s="47" t="s">
        <v>209</v>
      </c>
      <c r="J125" s="48"/>
      <c r="AI125" s="30">
        <f>AI126</f>
        <v>0</v>
      </c>
      <c r="AJ125" s="30">
        <f>AJ126</f>
        <v>780</v>
      </c>
      <c r="AK125" s="31">
        <v>0</v>
      </c>
    </row>
    <row r="126" spans="2:37" s="22" customFormat="1" ht="13.5" customHeight="1">
      <c r="B126" s="25"/>
      <c r="C126" s="26" t="s">
        <v>173</v>
      </c>
      <c r="D126" s="58"/>
      <c r="E126" s="58"/>
      <c r="F126" s="53" t="s">
        <v>174</v>
      </c>
      <c r="G126" s="53"/>
      <c r="H126" s="53"/>
      <c r="I126" s="54" t="s">
        <v>209</v>
      </c>
      <c r="J126" s="54"/>
      <c r="AI126" s="30">
        <f>SUM(AI127:AI127)</f>
        <v>0</v>
      </c>
      <c r="AJ126" s="30">
        <f>SUM(AJ127:AJ127)</f>
        <v>780</v>
      </c>
      <c r="AK126" s="31">
        <v>0</v>
      </c>
    </row>
    <row r="127" spans="2:37" s="22" customFormat="1" ht="33.75" customHeight="1">
      <c r="B127" s="25"/>
      <c r="C127" s="26"/>
      <c r="D127" s="65" t="s">
        <v>218</v>
      </c>
      <c r="E127" s="67"/>
      <c r="F127" s="61" t="s">
        <v>221</v>
      </c>
      <c r="G127" s="62"/>
      <c r="H127" s="63"/>
      <c r="I127" s="29"/>
      <c r="J127" s="29"/>
      <c r="AI127" s="30">
        <v>0</v>
      </c>
      <c r="AJ127" s="32">
        <v>780</v>
      </c>
      <c r="AK127" s="31">
        <v>0</v>
      </c>
    </row>
    <row r="128" spans="2:37" ht="15.75" customHeight="1">
      <c r="B128" s="38" t="s">
        <v>230</v>
      </c>
      <c r="C128" s="38"/>
      <c r="D128" s="38"/>
      <c r="E128" s="38"/>
      <c r="F128" s="38"/>
      <c r="G128" s="73" t="s">
        <v>175</v>
      </c>
      <c r="H128" s="73"/>
      <c r="I128" s="74"/>
      <c r="J128" s="7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17">
        <f>SUM(AI11,AI15,AI20,AI28,AI33,AI61,AI71,AI84,AI110,AI119,AI125,AI116)</f>
        <v>14332023.31</v>
      </c>
      <c r="AJ128" s="17">
        <f>SUM(AJ11,AJ15,AJ20,AJ28,AJ33,AJ61,AJ71,AJ84,AJ110,AJ119,AJ125,AJ116)</f>
        <v>7670191.75</v>
      </c>
      <c r="AK128" s="14">
        <f>(AJ128/AI128)*100</f>
        <v>53.51785706801226</v>
      </c>
    </row>
    <row r="129" spans="2:37" ht="13.5" customHeight="1">
      <c r="B129" s="64" t="s">
        <v>231</v>
      </c>
      <c r="C129" s="64"/>
      <c r="D129" s="64"/>
      <c r="E129" s="64"/>
      <c r="F129" s="64"/>
      <c r="G129" s="64"/>
      <c r="H129" s="64"/>
      <c r="I129" s="64"/>
      <c r="J129" s="64"/>
      <c r="AI129" s="16"/>
      <c r="AJ129" s="24"/>
      <c r="AK129" s="9"/>
    </row>
    <row r="130" spans="2:37" s="22" customFormat="1" ht="13.5" customHeight="1">
      <c r="B130" s="26" t="s">
        <v>10</v>
      </c>
      <c r="C130" s="25"/>
      <c r="D130" s="58"/>
      <c r="E130" s="58"/>
      <c r="F130" s="53" t="s">
        <v>11</v>
      </c>
      <c r="G130" s="53"/>
      <c r="H130" s="53"/>
      <c r="I130" s="54" t="s">
        <v>176</v>
      </c>
      <c r="J130" s="54"/>
      <c r="AI130" s="30">
        <f>SUM(AI131,AI133)</f>
        <v>1293078</v>
      </c>
      <c r="AJ130" s="30">
        <f>SUM(AJ131)</f>
        <v>901048.56</v>
      </c>
      <c r="AK130" s="31">
        <f aca="true" t="shared" si="5" ref="AK130:AK143">(AJ130/AI130)*100</f>
        <v>69.68245999081263</v>
      </c>
    </row>
    <row r="131" spans="2:37" s="22" customFormat="1" ht="13.5" customHeight="1">
      <c r="B131" s="25"/>
      <c r="C131" s="26" t="s">
        <v>178</v>
      </c>
      <c r="D131" s="58"/>
      <c r="E131" s="58"/>
      <c r="F131" s="53" t="s">
        <v>179</v>
      </c>
      <c r="G131" s="53"/>
      <c r="H131" s="53"/>
      <c r="I131" s="54" t="s">
        <v>177</v>
      </c>
      <c r="J131" s="54"/>
      <c r="AI131" s="30">
        <f>SUM(AI132:AI132)</f>
        <v>1083157</v>
      </c>
      <c r="AJ131" s="30">
        <f>SUM(AJ132:AJ132)</f>
        <v>901048.56</v>
      </c>
      <c r="AK131" s="31">
        <f t="shared" si="5"/>
        <v>83.18725355604035</v>
      </c>
    </row>
    <row r="132" spans="2:37" s="22" customFormat="1" ht="37.5" customHeight="1">
      <c r="B132" s="25"/>
      <c r="C132" s="25"/>
      <c r="D132" s="65" t="s">
        <v>180</v>
      </c>
      <c r="E132" s="67"/>
      <c r="F132" s="61" t="s">
        <v>184</v>
      </c>
      <c r="G132" s="62"/>
      <c r="H132" s="63"/>
      <c r="I132" s="47" t="s">
        <v>182</v>
      </c>
      <c r="J132" s="48"/>
      <c r="AI132" s="30">
        <v>1083157</v>
      </c>
      <c r="AJ132" s="32">
        <v>901048.56</v>
      </c>
      <c r="AK132" s="31">
        <f t="shared" si="5"/>
        <v>83.18725355604035</v>
      </c>
    </row>
    <row r="133" spans="2:37" s="22" customFormat="1" ht="13.5" customHeight="1">
      <c r="B133" s="25"/>
      <c r="C133" s="26" t="s">
        <v>14</v>
      </c>
      <c r="D133" s="58"/>
      <c r="E133" s="58"/>
      <c r="F133" s="53" t="s">
        <v>233</v>
      </c>
      <c r="G133" s="53"/>
      <c r="H133" s="53"/>
      <c r="I133" s="54" t="s">
        <v>177</v>
      </c>
      <c r="J133" s="54"/>
      <c r="AI133" s="30">
        <f>SUM(AI134:AI134)</f>
        <v>209921</v>
      </c>
      <c r="AJ133" s="30">
        <f>SUM(AJ134:AJ134)</f>
        <v>0</v>
      </c>
      <c r="AK133" s="31">
        <f>(AJ133/AI133)*100</f>
        <v>0</v>
      </c>
    </row>
    <row r="134" spans="2:37" s="22" customFormat="1" ht="37.5" customHeight="1">
      <c r="B134" s="25"/>
      <c r="C134" s="25"/>
      <c r="D134" s="65" t="s">
        <v>180</v>
      </c>
      <c r="E134" s="67"/>
      <c r="F134" s="61" t="s">
        <v>184</v>
      </c>
      <c r="G134" s="62"/>
      <c r="H134" s="63"/>
      <c r="I134" s="47" t="s">
        <v>182</v>
      </c>
      <c r="J134" s="48"/>
      <c r="AI134" s="30">
        <v>209921</v>
      </c>
      <c r="AJ134" s="32">
        <v>0</v>
      </c>
      <c r="AK134" s="31">
        <f>(AJ134/AI134)*100</f>
        <v>0</v>
      </c>
    </row>
    <row r="135" spans="2:37" s="22" customFormat="1" ht="13.5" customHeight="1">
      <c r="B135" s="26" t="s">
        <v>22</v>
      </c>
      <c r="C135" s="25"/>
      <c r="D135" s="72"/>
      <c r="E135" s="39"/>
      <c r="F135" s="61" t="s">
        <v>23</v>
      </c>
      <c r="G135" s="62"/>
      <c r="H135" s="63"/>
      <c r="I135" s="47" t="s">
        <v>185</v>
      </c>
      <c r="J135" s="48"/>
      <c r="AI135" s="30">
        <f>AI136</f>
        <v>10000</v>
      </c>
      <c r="AJ135" s="30">
        <f>AJ136</f>
        <v>5926</v>
      </c>
      <c r="AK135" s="31">
        <f t="shared" si="5"/>
        <v>59.260000000000005</v>
      </c>
    </row>
    <row r="136" spans="2:37" s="22" customFormat="1" ht="13.5" customHeight="1">
      <c r="B136" s="25"/>
      <c r="C136" s="26" t="s">
        <v>25</v>
      </c>
      <c r="D136" s="58"/>
      <c r="E136" s="58"/>
      <c r="F136" s="53" t="s">
        <v>26</v>
      </c>
      <c r="G136" s="53"/>
      <c r="H136" s="53"/>
      <c r="I136" s="54" t="s">
        <v>185</v>
      </c>
      <c r="J136" s="54"/>
      <c r="AI136" s="30">
        <f>AI139</f>
        <v>10000</v>
      </c>
      <c r="AJ136" s="30">
        <f>AJ139</f>
        <v>5926</v>
      </c>
      <c r="AK136" s="31">
        <f t="shared" si="5"/>
        <v>59.260000000000005</v>
      </c>
    </row>
    <row r="137" spans="1:37" s="22" customFormat="1" ht="15.75" customHeight="1" hidden="1">
      <c r="A137" s="46"/>
      <c r="B137" s="46"/>
      <c r="C137" s="46"/>
      <c r="D137" s="46"/>
      <c r="E137" s="46"/>
      <c r="F137" s="46"/>
      <c r="G137" s="46"/>
      <c r="H137" s="46"/>
      <c r="I137" s="46"/>
      <c r="J137" s="33"/>
      <c r="AI137" s="30"/>
      <c r="AJ137" s="32"/>
      <c r="AK137" s="31" t="e">
        <f t="shared" si="5"/>
        <v>#DIV/0!</v>
      </c>
    </row>
    <row r="138" spans="1:37" s="22" customFormat="1" ht="63.75" customHeight="1" hidden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AI138" s="30"/>
      <c r="AJ138" s="32"/>
      <c r="AK138" s="31" t="e">
        <f t="shared" si="5"/>
        <v>#DIV/0!</v>
      </c>
    </row>
    <row r="139" spans="2:37" s="22" customFormat="1" ht="60.75" customHeight="1">
      <c r="B139" s="25"/>
      <c r="C139" s="25"/>
      <c r="D139" s="52" t="s">
        <v>183</v>
      </c>
      <c r="E139" s="52"/>
      <c r="F139" s="53" t="s">
        <v>181</v>
      </c>
      <c r="G139" s="53"/>
      <c r="H139" s="53"/>
      <c r="I139" s="54" t="s">
        <v>212</v>
      </c>
      <c r="J139" s="54"/>
      <c r="AI139" s="30">
        <v>10000</v>
      </c>
      <c r="AJ139" s="32">
        <v>5926</v>
      </c>
      <c r="AK139" s="31">
        <f t="shared" si="5"/>
        <v>59.260000000000005</v>
      </c>
    </row>
    <row r="140" spans="2:37" s="22" customFormat="1" ht="13.5" customHeight="1">
      <c r="B140" s="26" t="s">
        <v>186</v>
      </c>
      <c r="C140" s="25"/>
      <c r="D140" s="58"/>
      <c r="E140" s="58"/>
      <c r="F140" s="53" t="s">
        <v>187</v>
      </c>
      <c r="G140" s="53"/>
      <c r="H140" s="53"/>
      <c r="I140" s="54" t="s">
        <v>188</v>
      </c>
      <c r="J140" s="54"/>
      <c r="AI140" s="30">
        <f>AI141</f>
        <v>130894.94</v>
      </c>
      <c r="AJ140" s="32">
        <f>AJ141</f>
        <v>0</v>
      </c>
      <c r="AK140" s="31">
        <f t="shared" si="5"/>
        <v>0</v>
      </c>
    </row>
    <row r="141" spans="2:37" s="22" customFormat="1" ht="13.5" customHeight="1">
      <c r="B141" s="25"/>
      <c r="C141" s="26" t="s">
        <v>189</v>
      </c>
      <c r="D141" s="58"/>
      <c r="E141" s="58"/>
      <c r="F141" s="53" t="s">
        <v>18</v>
      </c>
      <c r="G141" s="53"/>
      <c r="H141" s="53"/>
      <c r="I141" s="54" t="s">
        <v>188</v>
      </c>
      <c r="J141" s="54"/>
      <c r="AI141" s="30">
        <f>AI142</f>
        <v>130894.94</v>
      </c>
      <c r="AJ141" s="32">
        <f>AJ142</f>
        <v>0</v>
      </c>
      <c r="AK141" s="31">
        <f t="shared" si="5"/>
        <v>0</v>
      </c>
    </row>
    <row r="142" spans="2:37" s="22" customFormat="1" ht="59.25" customHeight="1">
      <c r="B142" s="25"/>
      <c r="C142" s="25"/>
      <c r="D142" s="52" t="s">
        <v>180</v>
      </c>
      <c r="E142" s="52"/>
      <c r="F142" s="53" t="s">
        <v>181</v>
      </c>
      <c r="G142" s="53"/>
      <c r="H142" s="53"/>
      <c r="I142" s="54" t="s">
        <v>188</v>
      </c>
      <c r="J142" s="54"/>
      <c r="AI142" s="30">
        <v>130894.94</v>
      </c>
      <c r="AJ142" s="32">
        <v>0</v>
      </c>
      <c r="AK142" s="31">
        <f t="shared" si="5"/>
        <v>0</v>
      </c>
    </row>
    <row r="143" spans="2:37" s="22" customFormat="1" ht="13.5" customHeight="1">
      <c r="B143" s="26" t="s">
        <v>121</v>
      </c>
      <c r="C143" s="25"/>
      <c r="D143" s="58"/>
      <c r="E143" s="58"/>
      <c r="F143" s="53" t="s">
        <v>122</v>
      </c>
      <c r="G143" s="53"/>
      <c r="H143" s="53"/>
      <c r="I143" s="54" t="s">
        <v>190</v>
      </c>
      <c r="J143" s="54"/>
      <c r="AI143" s="30">
        <f>AI144</f>
        <v>121204</v>
      </c>
      <c r="AJ143" s="32">
        <f>AJ144</f>
        <v>121204</v>
      </c>
      <c r="AK143" s="31">
        <f t="shared" si="5"/>
        <v>100</v>
      </c>
    </row>
    <row r="144" spans="2:37" s="22" customFormat="1" ht="13.5" customHeight="1">
      <c r="B144" s="25"/>
      <c r="C144" s="26" t="s">
        <v>124</v>
      </c>
      <c r="D144" s="58"/>
      <c r="E144" s="58"/>
      <c r="F144" s="53" t="s">
        <v>125</v>
      </c>
      <c r="G144" s="53"/>
      <c r="H144" s="53"/>
      <c r="I144" s="54" t="s">
        <v>190</v>
      </c>
      <c r="J144" s="54"/>
      <c r="AI144" s="30">
        <f>AI145</f>
        <v>121204</v>
      </c>
      <c r="AJ144" s="30">
        <f>AJ145</f>
        <v>121204</v>
      </c>
      <c r="AK144" s="31">
        <f>(AJ144/AI144)*100</f>
        <v>100</v>
      </c>
    </row>
    <row r="145" spans="2:37" s="22" customFormat="1" ht="61.5" customHeight="1">
      <c r="B145" s="25"/>
      <c r="C145" s="25"/>
      <c r="D145" s="52" t="s">
        <v>180</v>
      </c>
      <c r="E145" s="52"/>
      <c r="F145" s="53" t="s">
        <v>181</v>
      </c>
      <c r="G145" s="53"/>
      <c r="H145" s="53"/>
      <c r="I145" s="54" t="s">
        <v>190</v>
      </c>
      <c r="J145" s="54"/>
      <c r="AI145" s="30">
        <v>121204</v>
      </c>
      <c r="AJ145" s="32">
        <v>121204</v>
      </c>
      <c r="AK145" s="31">
        <f>(AJ145/AI145)*100</f>
        <v>100</v>
      </c>
    </row>
    <row r="146" spans="2:37" ht="13.5" customHeight="1">
      <c r="B146" s="38" t="s">
        <v>231</v>
      </c>
      <c r="C146" s="75"/>
      <c r="D146" s="75"/>
      <c r="E146" s="75"/>
      <c r="F146" s="76"/>
      <c r="G146" s="76" t="s">
        <v>175</v>
      </c>
      <c r="H146" s="73"/>
      <c r="I146" s="77" t="s">
        <v>191</v>
      </c>
      <c r="J146" s="78"/>
      <c r="AI146" s="17">
        <f>SUM(AI130,AI135,AI140,AI143)</f>
        <v>1555176.94</v>
      </c>
      <c r="AJ146" s="17">
        <f>SUM(AJ130,AJ135,AJ140,AJ143)</f>
        <v>1028178.56</v>
      </c>
      <c r="AK146" s="14">
        <f>(AJ146/AI146)*100</f>
        <v>66.11328483304287</v>
      </c>
    </row>
    <row r="147" spans="2:37" ht="13.5" customHeight="1">
      <c r="B147" s="64" t="s">
        <v>192</v>
      </c>
      <c r="C147" s="64"/>
      <c r="D147" s="64"/>
      <c r="E147" s="64"/>
      <c r="F147" s="64"/>
      <c r="G147" s="64"/>
      <c r="H147" s="64"/>
      <c r="I147" s="79" t="s">
        <v>193</v>
      </c>
      <c r="J147" s="79"/>
      <c r="AI147" s="17">
        <f>SUM(AI146,AI128)</f>
        <v>15887200.25</v>
      </c>
      <c r="AJ147" s="37">
        <f>SUM(AJ146,AJ128)</f>
        <v>8698370.31</v>
      </c>
      <c r="AK147" s="14">
        <f>(AJ147/AI147)*100</f>
        <v>54.75080676974535</v>
      </c>
    </row>
    <row r="148" spans="1:10" ht="5.25" customHeight="1" hidden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2:10" ht="13.5" customHeight="1" hidden="1">
      <c r="B149" s="80" t="s">
        <v>194</v>
      </c>
      <c r="C149" s="80"/>
      <c r="D149" s="80"/>
      <c r="E149" s="59"/>
      <c r="F149" s="59"/>
      <c r="G149" s="59"/>
      <c r="H149" s="59"/>
      <c r="I149" s="59"/>
      <c r="J149" s="59"/>
    </row>
    <row r="150" spans="1:10" ht="32.25" customHeight="1" hidden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3.5" customHeight="1" hidden="1">
      <c r="A151" s="59"/>
      <c r="B151" s="59"/>
      <c r="C151" s="59"/>
      <c r="D151" s="59"/>
      <c r="E151" s="59"/>
      <c r="F151" s="59"/>
      <c r="G151" s="59"/>
      <c r="H151" s="59"/>
      <c r="I151" s="59"/>
      <c r="J151" s="5"/>
    </row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</sheetData>
  <sheetProtection/>
  <mergeCells count="378">
    <mergeCell ref="D27:E27"/>
    <mergeCell ref="F27:H27"/>
    <mergeCell ref="D26:E26"/>
    <mergeCell ref="D55:E55"/>
    <mergeCell ref="F55:H55"/>
    <mergeCell ref="F26:H26"/>
    <mergeCell ref="F53:H53"/>
    <mergeCell ref="D46:E46"/>
    <mergeCell ref="F46:H46"/>
    <mergeCell ref="D44:E44"/>
    <mergeCell ref="A120:J120"/>
    <mergeCell ref="A121:I121"/>
    <mergeCell ref="A122:J122"/>
    <mergeCell ref="D145:E145"/>
    <mergeCell ref="F145:H145"/>
    <mergeCell ref="I145:J145"/>
    <mergeCell ref="D143:E143"/>
    <mergeCell ref="F143:H143"/>
    <mergeCell ref="I143:J143"/>
    <mergeCell ref="D144:E144"/>
    <mergeCell ref="A151:I151"/>
    <mergeCell ref="B146:F146"/>
    <mergeCell ref="G146:H146"/>
    <mergeCell ref="I146:J146"/>
    <mergeCell ref="B147:H147"/>
    <mergeCell ref="I147:J147"/>
    <mergeCell ref="A148:J148"/>
    <mergeCell ref="B149:D149"/>
    <mergeCell ref="E149:J149"/>
    <mergeCell ref="A150:J150"/>
    <mergeCell ref="D118:E118"/>
    <mergeCell ref="D127:E127"/>
    <mergeCell ref="F127:H127"/>
    <mergeCell ref="D124:E124"/>
    <mergeCell ref="F124:H124"/>
    <mergeCell ref="D126:E126"/>
    <mergeCell ref="F126:H126"/>
    <mergeCell ref="D123:E123"/>
    <mergeCell ref="F123:H123"/>
    <mergeCell ref="F118:H118"/>
    <mergeCell ref="F144:H144"/>
    <mergeCell ref="I144:J144"/>
    <mergeCell ref="D141:E141"/>
    <mergeCell ref="F141:H141"/>
    <mergeCell ref="I141:J141"/>
    <mergeCell ref="D142:E142"/>
    <mergeCell ref="F142:H142"/>
    <mergeCell ref="I142:J142"/>
    <mergeCell ref="D139:E139"/>
    <mergeCell ref="F139:H139"/>
    <mergeCell ref="I139:J139"/>
    <mergeCell ref="D140:E140"/>
    <mergeCell ref="F140:H140"/>
    <mergeCell ref="I140:J140"/>
    <mergeCell ref="D132:E132"/>
    <mergeCell ref="F132:H132"/>
    <mergeCell ref="I132:J132"/>
    <mergeCell ref="A138:J138"/>
    <mergeCell ref="D136:E136"/>
    <mergeCell ref="F136:H136"/>
    <mergeCell ref="I136:J136"/>
    <mergeCell ref="A137:I137"/>
    <mergeCell ref="D134:E134"/>
    <mergeCell ref="F134:H134"/>
    <mergeCell ref="I130:J130"/>
    <mergeCell ref="D131:E131"/>
    <mergeCell ref="F131:H131"/>
    <mergeCell ref="I131:J131"/>
    <mergeCell ref="I126:J126"/>
    <mergeCell ref="D133:E133"/>
    <mergeCell ref="F133:H133"/>
    <mergeCell ref="I133:J133"/>
    <mergeCell ref="B128:F128"/>
    <mergeCell ref="G128:H128"/>
    <mergeCell ref="I128:J128"/>
    <mergeCell ref="B129:J129"/>
    <mergeCell ref="D130:E130"/>
    <mergeCell ref="F130:H130"/>
    <mergeCell ref="I124:J124"/>
    <mergeCell ref="D125:E125"/>
    <mergeCell ref="F125:H125"/>
    <mergeCell ref="I125:J125"/>
    <mergeCell ref="I114:J114"/>
    <mergeCell ref="I123:J123"/>
    <mergeCell ref="D115:E115"/>
    <mergeCell ref="F115:H115"/>
    <mergeCell ref="I115:J115"/>
    <mergeCell ref="D119:E119"/>
    <mergeCell ref="F119:H119"/>
    <mergeCell ref="I119:J119"/>
    <mergeCell ref="D116:E116"/>
    <mergeCell ref="F116:H116"/>
    <mergeCell ref="F117:H117"/>
    <mergeCell ref="D114:E114"/>
    <mergeCell ref="F114:H114"/>
    <mergeCell ref="D117:E117"/>
    <mergeCell ref="D112:E112"/>
    <mergeCell ref="D113:E113"/>
    <mergeCell ref="F112:H112"/>
    <mergeCell ref="F113:H113"/>
    <mergeCell ref="D110:E110"/>
    <mergeCell ref="F110:H110"/>
    <mergeCell ref="I110:J110"/>
    <mergeCell ref="D111:E111"/>
    <mergeCell ref="F111:H111"/>
    <mergeCell ref="I111:J111"/>
    <mergeCell ref="D109:E109"/>
    <mergeCell ref="F109:H109"/>
    <mergeCell ref="I109:J109"/>
    <mergeCell ref="D108:E108"/>
    <mergeCell ref="F108:H108"/>
    <mergeCell ref="I108:J108"/>
    <mergeCell ref="I103:J103"/>
    <mergeCell ref="D107:E107"/>
    <mergeCell ref="F107:H107"/>
    <mergeCell ref="I107:J107"/>
    <mergeCell ref="D100:E100"/>
    <mergeCell ref="F100:H100"/>
    <mergeCell ref="I100:J100"/>
    <mergeCell ref="D104:E104"/>
    <mergeCell ref="F104:H104"/>
    <mergeCell ref="I104:J104"/>
    <mergeCell ref="D102:E102"/>
    <mergeCell ref="F102:H102"/>
    <mergeCell ref="D101:E101"/>
    <mergeCell ref="F101:H101"/>
    <mergeCell ref="D98:E98"/>
    <mergeCell ref="F98:H98"/>
    <mergeCell ref="I98:J98"/>
    <mergeCell ref="D99:E99"/>
    <mergeCell ref="F99:H99"/>
    <mergeCell ref="I99:J99"/>
    <mergeCell ref="I96:J96"/>
    <mergeCell ref="D97:E97"/>
    <mergeCell ref="F97:H97"/>
    <mergeCell ref="I97:J97"/>
    <mergeCell ref="D95:E95"/>
    <mergeCell ref="F95:H95"/>
    <mergeCell ref="D96:E96"/>
    <mergeCell ref="F96:H96"/>
    <mergeCell ref="I90:J90"/>
    <mergeCell ref="F89:H89"/>
    <mergeCell ref="D89:E89"/>
    <mergeCell ref="I95:J95"/>
    <mergeCell ref="A91:J91"/>
    <mergeCell ref="A92:I92"/>
    <mergeCell ref="A93:J93"/>
    <mergeCell ref="D94:E94"/>
    <mergeCell ref="F94:H94"/>
    <mergeCell ref="I94:J94"/>
    <mergeCell ref="D79:E79"/>
    <mergeCell ref="F79:H79"/>
    <mergeCell ref="D90:E90"/>
    <mergeCell ref="F90:H90"/>
    <mergeCell ref="D81:E81"/>
    <mergeCell ref="F81:H81"/>
    <mergeCell ref="D85:E85"/>
    <mergeCell ref="F85:H85"/>
    <mergeCell ref="I85:J85"/>
    <mergeCell ref="D88:E88"/>
    <mergeCell ref="F88:H88"/>
    <mergeCell ref="I88:J88"/>
    <mergeCell ref="D86:E86"/>
    <mergeCell ref="F86:H86"/>
    <mergeCell ref="D73:E73"/>
    <mergeCell ref="F73:H73"/>
    <mergeCell ref="I73:J73"/>
    <mergeCell ref="D74:E74"/>
    <mergeCell ref="F74:H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6:E66"/>
    <mergeCell ref="F66:H66"/>
    <mergeCell ref="I66:J66"/>
    <mergeCell ref="D67:E67"/>
    <mergeCell ref="F67:H67"/>
    <mergeCell ref="I67:J67"/>
    <mergeCell ref="D64:E64"/>
    <mergeCell ref="F64:H64"/>
    <mergeCell ref="I64:J64"/>
    <mergeCell ref="D65:E65"/>
    <mergeCell ref="F65:H65"/>
    <mergeCell ref="I65:J65"/>
    <mergeCell ref="I62:J62"/>
    <mergeCell ref="D63:E63"/>
    <mergeCell ref="F63:H63"/>
    <mergeCell ref="I63:J63"/>
    <mergeCell ref="F60:H60"/>
    <mergeCell ref="D62:E62"/>
    <mergeCell ref="F62:H62"/>
    <mergeCell ref="D61:E61"/>
    <mergeCell ref="F61:H61"/>
    <mergeCell ref="I61:J61"/>
    <mergeCell ref="D60:E60"/>
    <mergeCell ref="D57:E57"/>
    <mergeCell ref="F57:H57"/>
    <mergeCell ref="I57:J57"/>
    <mergeCell ref="D58:E58"/>
    <mergeCell ref="F58:H58"/>
    <mergeCell ref="I58:J58"/>
    <mergeCell ref="D59:E59"/>
    <mergeCell ref="F59:H59"/>
    <mergeCell ref="I53:J53"/>
    <mergeCell ref="D56:E56"/>
    <mergeCell ref="F56:H56"/>
    <mergeCell ref="I56:J56"/>
    <mergeCell ref="D53:E53"/>
    <mergeCell ref="I51:J51"/>
    <mergeCell ref="D52:E52"/>
    <mergeCell ref="F52:H52"/>
    <mergeCell ref="I52:J52"/>
    <mergeCell ref="D51:E51"/>
    <mergeCell ref="F51:H51"/>
    <mergeCell ref="I49:J49"/>
    <mergeCell ref="D50:E50"/>
    <mergeCell ref="F50:H50"/>
    <mergeCell ref="I50:J50"/>
    <mergeCell ref="D49:E49"/>
    <mergeCell ref="F49:H49"/>
    <mergeCell ref="I46:J46"/>
    <mergeCell ref="D48:E48"/>
    <mergeCell ref="F48:H48"/>
    <mergeCell ref="I48:J48"/>
    <mergeCell ref="D47:E47"/>
    <mergeCell ref="F47:H47"/>
    <mergeCell ref="F44:H44"/>
    <mergeCell ref="I44:J44"/>
    <mergeCell ref="D45:E45"/>
    <mergeCell ref="F45:H45"/>
    <mergeCell ref="I45:J45"/>
    <mergeCell ref="D42:E42"/>
    <mergeCell ref="F42:H42"/>
    <mergeCell ref="I42:J42"/>
    <mergeCell ref="D43:E43"/>
    <mergeCell ref="F43:H43"/>
    <mergeCell ref="I43:J43"/>
    <mergeCell ref="D40:E40"/>
    <mergeCell ref="F40:H40"/>
    <mergeCell ref="I40:J40"/>
    <mergeCell ref="D41:E41"/>
    <mergeCell ref="F41:H41"/>
    <mergeCell ref="I41:J41"/>
    <mergeCell ref="D38:E38"/>
    <mergeCell ref="F38:H38"/>
    <mergeCell ref="I38:J38"/>
    <mergeCell ref="D39:E39"/>
    <mergeCell ref="F39:H39"/>
    <mergeCell ref="I39:J39"/>
    <mergeCell ref="D36:E36"/>
    <mergeCell ref="F36:H36"/>
    <mergeCell ref="I36:J36"/>
    <mergeCell ref="D37:E37"/>
    <mergeCell ref="F37:H37"/>
    <mergeCell ref="I37:J37"/>
    <mergeCell ref="D34:E34"/>
    <mergeCell ref="F34:H34"/>
    <mergeCell ref="I34:J34"/>
    <mergeCell ref="D35:E35"/>
    <mergeCell ref="F35:H35"/>
    <mergeCell ref="I35:J35"/>
    <mergeCell ref="D30:E30"/>
    <mergeCell ref="F30:H30"/>
    <mergeCell ref="I30:J30"/>
    <mergeCell ref="D33:E33"/>
    <mergeCell ref="F33:H33"/>
    <mergeCell ref="I33:J33"/>
    <mergeCell ref="D31:E31"/>
    <mergeCell ref="D32:E32"/>
    <mergeCell ref="F31:H31"/>
    <mergeCell ref="F32:H32"/>
    <mergeCell ref="D25:E25"/>
    <mergeCell ref="F25:H25"/>
    <mergeCell ref="I25:J25"/>
    <mergeCell ref="F87:H87"/>
    <mergeCell ref="D28:E28"/>
    <mergeCell ref="F28:H28"/>
    <mergeCell ref="I28:J28"/>
    <mergeCell ref="D29:E29"/>
    <mergeCell ref="F29:H29"/>
    <mergeCell ref="I29:J29"/>
    <mergeCell ref="D24:E24"/>
    <mergeCell ref="F24:H24"/>
    <mergeCell ref="I24:J24"/>
    <mergeCell ref="D23:E23"/>
    <mergeCell ref="F23:H23"/>
    <mergeCell ref="D21:E21"/>
    <mergeCell ref="F21:H21"/>
    <mergeCell ref="I21:J21"/>
    <mergeCell ref="D22:E22"/>
    <mergeCell ref="F22:H22"/>
    <mergeCell ref="I22:J22"/>
    <mergeCell ref="I18:J18"/>
    <mergeCell ref="D16:E16"/>
    <mergeCell ref="D20:E20"/>
    <mergeCell ref="F20:H20"/>
    <mergeCell ref="I20:J20"/>
    <mergeCell ref="I16:J16"/>
    <mergeCell ref="D17:E17"/>
    <mergeCell ref="F17:H17"/>
    <mergeCell ref="I17:J17"/>
    <mergeCell ref="I11:J11"/>
    <mergeCell ref="I13:J13"/>
    <mergeCell ref="D15:E15"/>
    <mergeCell ref="F15:H15"/>
    <mergeCell ref="I15:J15"/>
    <mergeCell ref="D14:E14"/>
    <mergeCell ref="F14:H14"/>
    <mergeCell ref="I135:J135"/>
    <mergeCell ref="F135:H135"/>
    <mergeCell ref="D135:E135"/>
    <mergeCell ref="F82:H82"/>
    <mergeCell ref="D84:E84"/>
    <mergeCell ref="F84:H84"/>
    <mergeCell ref="I84:J84"/>
    <mergeCell ref="D103:E103"/>
    <mergeCell ref="F103:H103"/>
    <mergeCell ref="D87:E87"/>
    <mergeCell ref="B6:AK6"/>
    <mergeCell ref="D12:E12"/>
    <mergeCell ref="F12:H12"/>
    <mergeCell ref="I12:J12"/>
    <mergeCell ref="I8:J8"/>
    <mergeCell ref="D9:E9"/>
    <mergeCell ref="F9:H9"/>
    <mergeCell ref="I9:J9"/>
    <mergeCell ref="D11:E11"/>
    <mergeCell ref="F11:H11"/>
    <mergeCell ref="I83:J83"/>
    <mergeCell ref="I82:J82"/>
    <mergeCell ref="D83:E83"/>
    <mergeCell ref="F83:H83"/>
    <mergeCell ref="D82:E82"/>
    <mergeCell ref="D76:E76"/>
    <mergeCell ref="F80:H80"/>
    <mergeCell ref="D80:E80"/>
    <mergeCell ref="I77:J77"/>
    <mergeCell ref="F76:H76"/>
    <mergeCell ref="D78:E78"/>
    <mergeCell ref="F78:H78"/>
    <mergeCell ref="I78:J78"/>
    <mergeCell ref="D77:E77"/>
    <mergeCell ref="F77:H77"/>
    <mergeCell ref="A7:I7"/>
    <mergeCell ref="D8:E8"/>
    <mergeCell ref="F8:H8"/>
    <mergeCell ref="F75:H75"/>
    <mergeCell ref="F16:H16"/>
    <mergeCell ref="D18:E18"/>
    <mergeCell ref="F18:H18"/>
    <mergeCell ref="D13:E13"/>
    <mergeCell ref="F13:H13"/>
    <mergeCell ref="B10:J10"/>
    <mergeCell ref="D105:E105"/>
    <mergeCell ref="F105:H105"/>
    <mergeCell ref="I105:J105"/>
    <mergeCell ref="D106:E106"/>
    <mergeCell ref="F106:H106"/>
    <mergeCell ref="I106:J106"/>
    <mergeCell ref="I134:J134"/>
    <mergeCell ref="D19:E19"/>
    <mergeCell ref="F19:H19"/>
    <mergeCell ref="I19:J19"/>
    <mergeCell ref="D54:E54"/>
    <mergeCell ref="F54:H54"/>
    <mergeCell ref="I54:J54"/>
    <mergeCell ref="D68:E68"/>
    <mergeCell ref="F68:H68"/>
    <mergeCell ref="I68:J68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Barwicka</dc:creator>
  <cp:keywords/>
  <dc:description/>
  <cp:lastModifiedBy>Urząd Gminy Skarżysko Kościelne</cp:lastModifiedBy>
  <cp:lastPrinted>2012-08-22T12:30:02Z</cp:lastPrinted>
  <dcterms:created xsi:type="dcterms:W3CDTF">2011-07-05T07:01:23Z</dcterms:created>
  <dcterms:modified xsi:type="dcterms:W3CDTF">2012-08-22T12:30:49Z</dcterms:modified>
  <cp:category/>
  <cp:version/>
  <cp:contentType/>
  <cp:contentStatus/>
</cp:coreProperties>
</file>