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Ogółem Oświata" sheetId="1" r:id="rId1"/>
  </sheets>
  <definedNames>
    <definedName name="_xlnm.Print_Titles" localSheetId="0">'Ogółem Oświata'!$8:$8</definedName>
  </definedNames>
  <calcPr fullCalcOnLoad="1"/>
</workbook>
</file>

<file path=xl/sharedStrings.xml><?xml version="1.0" encoding="utf-8"?>
<sst xmlns="http://schemas.openxmlformats.org/spreadsheetml/2006/main" count="101" uniqueCount="68">
  <si>
    <t>Jednostki/rozdział</t>
  </si>
  <si>
    <t>Szkoła Podstawowa w  Grzybowej Górze</t>
  </si>
  <si>
    <t>Szkoła Podstawowa w  Majkowie</t>
  </si>
  <si>
    <t>Szkoła Podstawowa w  Kierzu Niedźwiedzim</t>
  </si>
  <si>
    <t>Ogółem 80146</t>
  </si>
  <si>
    <t>Ogółem 80195</t>
  </si>
  <si>
    <t>Ogółem 85446</t>
  </si>
  <si>
    <t xml:space="preserve">Subwencja oświatowa </t>
  </si>
  <si>
    <t xml:space="preserve">Ilość dzieci </t>
  </si>
  <si>
    <t>Dokształcanie i odpsy socjalne emerytów</t>
  </si>
  <si>
    <t>Subwencja do podziału na dziecko</t>
  </si>
  <si>
    <t xml:space="preserve">Subwencja na dziecko </t>
  </si>
  <si>
    <t xml:space="preserve">Plan </t>
  </si>
  <si>
    <t xml:space="preserve"> </t>
  </si>
  <si>
    <t>Załącznik Nr 12</t>
  </si>
  <si>
    <t xml:space="preserve">Razem 85415 </t>
  </si>
  <si>
    <t>Szkoła Podstawowa Grzybowa Góra</t>
  </si>
  <si>
    <t>Ilość dzieci 2009/2010</t>
  </si>
  <si>
    <t>Plan na 2010r.</t>
  </si>
  <si>
    <t>Przysługująca subwencja na 2010r.</t>
  </si>
  <si>
    <t>Ogółem 80148</t>
  </si>
  <si>
    <t>Zespół Szkół  w Skarżysku Koscielnym</t>
  </si>
  <si>
    <t>Zespół Szkół 85395- Projekt Kapitał Ludzki</t>
  </si>
  <si>
    <t>Ogółem r.85395</t>
  </si>
  <si>
    <t>Zespół Szkół w Skarżysku Kościelnym</t>
  </si>
  <si>
    <t>UG na komisje egzaminacyjne</t>
  </si>
  <si>
    <t>RAZEM  Z INWESTYCJAMI</t>
  </si>
  <si>
    <t>RAZEM PLANY FINANSOWE JEDNOSTEK OŚWIATOWYCH</t>
  </si>
  <si>
    <t>Zadania oświatowe realizowane przez URZĄD GMINY</t>
  </si>
  <si>
    <t>Zespół Szkół Publicznych w  Skarżysku Kościelnym</t>
  </si>
  <si>
    <t>Ogółem 92601</t>
  </si>
  <si>
    <t xml:space="preserve">Rozdział 80101 - Szkoły Podstawowe </t>
  </si>
  <si>
    <t>Rozdział 80104- Przedszkola</t>
  </si>
  <si>
    <t>Przedszkole Samorządowe w Skarżysku Kościelnym</t>
  </si>
  <si>
    <t>Rozdział 80110 - Gimnazja</t>
  </si>
  <si>
    <t xml:space="preserve">Rozdział 80146 - Dokształcanie i doskonalenie nauczycieli </t>
  </si>
  <si>
    <t>Szkoła Podstawowa im. Stefana Żeromskiego w  Majkowie</t>
  </si>
  <si>
    <t>Szkoła Podstawowa   Lipowe Pole Skarbowe</t>
  </si>
  <si>
    <t>Publiczna Szkoła Podstawowa w  Kierzu Niedźwiedzim</t>
  </si>
  <si>
    <t>Rozdział  80103 - Oddziały przedszkolne w szkołach podstawowych</t>
  </si>
  <si>
    <t>Rozdział  80195-Pozostała działalność ( Odpisy na fundusz socjalny emerytowanych nauczycieli)</t>
  </si>
  <si>
    <t>Rozdział 80148 - Stołówki szkolne i przedszkolne</t>
  </si>
  <si>
    <t xml:space="preserve">Rozdział 85401 - Świetlice szkolne </t>
  </si>
  <si>
    <t xml:space="preserve">Rozdział 85415 - Pomoc materialna dla uczniów (wyprawka szkolna)  </t>
  </si>
  <si>
    <t>Rozdział 85446 - Dokształcanie i doskonalenie nauczycieli</t>
  </si>
  <si>
    <t>Rozdział  85395- Pozostała działalność  (Projekt Kapitał Ludzki- Bądź aktywny możesz wygrać)</t>
  </si>
  <si>
    <t>Rozdział 92601- Obiekty sportowe (Boisko ORLIK)</t>
  </si>
  <si>
    <t>Rozdział 80113 - Dowożenie uczniów do szkół (dowóz dzieci niepełnosprawnych)</t>
  </si>
  <si>
    <t>Rozdział 80113 - Dowożenie uczniów do szkół (dowóz do gimnazjum)</t>
  </si>
  <si>
    <t xml:space="preserve">Rozdział 80195 - Pozostała działalność (Komisje egzaminacyjne na awans zawodowy nauczycieli i inne) </t>
  </si>
  <si>
    <t>RAZEM ZADANIA  OŚWIATY REALIZOWANE PRZEZ URZĄD GMINY</t>
  </si>
  <si>
    <t>OGÓŁEM ZADANIA OŚWIATY</t>
  </si>
  <si>
    <t>Zadania realizowane przez jednostki oświatowe</t>
  </si>
  <si>
    <t>Przedszkole</t>
  </si>
  <si>
    <t>Rozdział  85395- Pozostała działalność  (Projekt Kapitał Ludzki- Baśniowy Świat)</t>
  </si>
  <si>
    <t xml:space="preserve">% wyk  </t>
  </si>
  <si>
    <t>Szkoła Podstawowa Lipowe Pole Skarbowe</t>
  </si>
  <si>
    <t>Ogółem 92105</t>
  </si>
  <si>
    <t>Rozdział 92105 - Pozostałe zadania w zakresie kultury</t>
  </si>
  <si>
    <t>Ogółem 80101</t>
  </si>
  <si>
    <t>Ogółem 80103</t>
  </si>
  <si>
    <t>Ogółem 80104</t>
  </si>
  <si>
    <t>Ogółem 85401</t>
  </si>
  <si>
    <t>Ogółem 85395</t>
  </si>
  <si>
    <t xml:space="preserve"> Realizacja planów finansowych  zadań  oświatowych w  2011 roku</t>
  </si>
  <si>
    <t>Plan po zmianach                  w  2011r.</t>
  </si>
  <si>
    <t xml:space="preserve">Wykonanie za 2011r. </t>
  </si>
  <si>
    <t>Ogółem 80110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</si>
</sst>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0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wrapText="1"/>
      <protection/>
    </xf>
    <xf numFmtId="4" fontId="2" fillId="0" borderId="11" xfId="52" applyNumberFormat="1" applyFont="1" applyBorder="1" applyAlignment="1">
      <alignment/>
      <protection/>
    </xf>
    <xf numFmtId="4" fontId="2" fillId="0" borderId="12" xfId="52" applyNumberFormat="1" applyFont="1" applyBorder="1" applyAlignment="1">
      <alignment/>
      <protection/>
    </xf>
    <xf numFmtId="0" fontId="1" fillId="0" borderId="10" xfId="52" applyFont="1" applyBorder="1" applyAlignment="1">
      <alignment wrapText="1"/>
      <protection/>
    </xf>
    <xf numFmtId="0" fontId="0" fillId="0" borderId="0" xfId="0" applyFont="1" applyAlignment="1">
      <alignment/>
    </xf>
    <xf numFmtId="4" fontId="0" fillId="0" borderId="11" xfId="0" applyNumberFormat="1" applyBorder="1" applyAlignment="1">
      <alignment/>
    </xf>
    <xf numFmtId="4" fontId="2" fillId="0" borderId="13" xfId="52" applyNumberFormat="1" applyFont="1" applyBorder="1" applyAlignment="1">
      <alignment vertical="center" wrapText="1"/>
      <protection/>
    </xf>
    <xf numFmtId="4" fontId="2" fillId="0" borderId="14" xfId="52" applyNumberFormat="1" applyFont="1" applyBorder="1" applyAlignment="1">
      <alignment wrapText="1"/>
      <protection/>
    </xf>
    <xf numFmtId="4" fontId="2" fillId="0" borderId="13" xfId="52" applyNumberFormat="1" applyFont="1" applyBorder="1" applyAlignment="1">
      <alignment wrapText="1"/>
      <protection/>
    </xf>
    <xf numFmtId="4" fontId="1" fillId="0" borderId="13" xfId="52" applyNumberFormat="1" applyFont="1" applyBorder="1" applyAlignment="1">
      <alignment wrapText="1"/>
      <protection/>
    </xf>
    <xf numFmtId="4" fontId="2" fillId="0" borderId="11" xfId="52" applyNumberFormat="1" applyFont="1" applyBorder="1" applyAlignment="1">
      <alignment/>
      <protection/>
    </xf>
    <xf numFmtId="4" fontId="3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1" fillId="0" borderId="13" xfId="52" applyFont="1" applyBorder="1" applyAlignment="1">
      <alignment wrapText="1"/>
      <protection/>
    </xf>
    <xf numFmtId="0" fontId="2" fillId="0" borderId="13" xfId="52" applyFont="1" applyBorder="1" applyAlignment="1">
      <alignment vertical="center" wrapText="1"/>
      <protection/>
    </xf>
    <xf numFmtId="0" fontId="2" fillId="0" borderId="14" xfId="52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0" fontId="1" fillId="0" borderId="13" xfId="52" applyFont="1" applyBorder="1" applyAlignment="1">
      <alignment wrapText="1"/>
      <protection/>
    </xf>
    <xf numFmtId="0" fontId="0" fillId="0" borderId="11" xfId="0" applyBorder="1" applyAlignment="1">
      <alignment/>
    </xf>
    <xf numFmtId="4" fontId="1" fillId="0" borderId="13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4" fontId="2" fillId="0" borderId="11" xfId="52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11" xfId="52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2" fillId="0" borderId="15" xfId="52" applyNumberFormat="1" applyFont="1" applyBorder="1" applyAlignment="1">
      <alignment horizontal="right" vertical="center" wrapText="1"/>
      <protection/>
    </xf>
    <xf numFmtId="4" fontId="2" fillId="0" borderId="16" xfId="52" applyNumberFormat="1" applyFont="1" applyBorder="1" applyAlignment="1">
      <alignment horizontal="right" vertical="center" wrapText="1"/>
      <protection/>
    </xf>
    <xf numFmtId="0" fontId="2" fillId="0" borderId="17" xfId="52" applyFont="1" applyBorder="1" applyAlignment="1">
      <alignment horizontal="left" vertical="center" wrapText="1"/>
      <protection/>
    </xf>
    <xf numFmtId="4" fontId="1" fillId="0" borderId="11" xfId="52" applyNumberFormat="1" applyFont="1" applyBorder="1" applyAlignment="1">
      <alignment/>
      <protection/>
    </xf>
    <xf numFmtId="0" fontId="2" fillId="0" borderId="17" xfId="52" applyFont="1" applyBorder="1" applyAlignment="1">
      <alignment wrapText="1"/>
      <protection/>
    </xf>
    <xf numFmtId="0" fontId="2" fillId="0" borderId="18" xfId="52" applyFont="1" applyBorder="1" applyAlignment="1">
      <alignment wrapText="1"/>
      <protection/>
    </xf>
    <xf numFmtId="4" fontId="2" fillId="0" borderId="18" xfId="52" applyNumberFormat="1" applyFont="1" applyBorder="1" applyAlignment="1">
      <alignment wrapText="1"/>
      <protection/>
    </xf>
    <xf numFmtId="4" fontId="2" fillId="0" borderId="18" xfId="52" applyNumberFormat="1" applyFont="1" applyBorder="1" applyAlignment="1">
      <alignment/>
      <protection/>
    </xf>
    <xf numFmtId="4" fontId="2" fillId="0" borderId="11" xfId="52" applyNumberFormat="1" applyFont="1" applyBorder="1" applyAlignment="1">
      <alignment horizontal="right" wrapText="1"/>
      <protection/>
    </xf>
    <xf numFmtId="4" fontId="2" fillId="0" borderId="13" xfId="52" applyNumberFormat="1" applyFont="1" applyFill="1" applyBorder="1" applyAlignment="1">
      <alignment horizontal="center" vertical="center" wrapText="1"/>
      <protection/>
    </xf>
    <xf numFmtId="4" fontId="0" fillId="0" borderId="13" xfId="0" applyNumberFormat="1" applyFont="1" applyBorder="1" applyAlignment="1">
      <alignment/>
    </xf>
    <xf numFmtId="4" fontId="2" fillId="0" borderId="13" xfId="52" applyNumberFormat="1" applyFont="1" applyBorder="1" applyAlignment="1">
      <alignment/>
      <protection/>
    </xf>
    <xf numFmtId="4" fontId="3" fillId="0" borderId="13" xfId="0" applyNumberFormat="1" applyFont="1" applyBorder="1" applyAlignment="1">
      <alignment/>
    </xf>
    <xf numFmtId="4" fontId="2" fillId="0" borderId="19" xfId="52" applyNumberFormat="1" applyFont="1" applyBorder="1" applyAlignment="1">
      <alignment horizontal="center" vertical="center" wrapText="1"/>
      <protection/>
    </xf>
    <xf numFmtId="4" fontId="2" fillId="0" borderId="20" xfId="52" applyNumberFormat="1" applyFont="1" applyBorder="1" applyAlignment="1">
      <alignment horizontal="center" vertical="center" wrapText="1"/>
      <protection/>
    </xf>
    <xf numFmtId="4" fontId="2" fillId="0" borderId="21" xfId="52" applyNumberFormat="1" applyFont="1" applyBorder="1" applyAlignment="1">
      <alignment horizontal="center" vertical="center" wrapText="1"/>
      <protection/>
    </xf>
    <xf numFmtId="4" fontId="0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4" fillId="0" borderId="13" xfId="52" applyNumberFormat="1" applyFont="1" applyBorder="1" applyAlignment="1">
      <alignment wrapText="1"/>
      <protection/>
    </xf>
    <xf numFmtId="4" fontId="5" fillId="0" borderId="2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0" xfId="52" applyFont="1" applyBorder="1" applyAlignment="1">
      <alignment wrapText="1"/>
      <protection/>
    </xf>
    <xf numFmtId="4" fontId="6" fillId="0" borderId="13" xfId="52" applyNumberFormat="1" applyFont="1" applyBorder="1" applyAlignment="1">
      <alignment wrapText="1"/>
      <protection/>
    </xf>
    <xf numFmtId="0" fontId="6" fillId="0" borderId="13" xfId="52" applyFont="1" applyBorder="1" applyAlignment="1">
      <alignment wrapText="1"/>
      <protection/>
    </xf>
    <xf numFmtId="4" fontId="6" fillId="0" borderId="11" xfId="52" applyNumberFormat="1" applyFont="1" applyBorder="1">
      <alignment/>
      <protection/>
    </xf>
    <xf numFmtId="4" fontId="7" fillId="0" borderId="2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" fontId="6" fillId="0" borderId="11" xfId="52" applyNumberFormat="1" applyFont="1" applyBorder="1" applyAlignment="1">
      <alignment/>
      <protection/>
    </xf>
    <xf numFmtId="0" fontId="4" fillId="0" borderId="10" xfId="52" applyFont="1" applyBorder="1" applyAlignment="1">
      <alignment vertical="center" wrapText="1"/>
      <protection/>
    </xf>
    <xf numFmtId="4" fontId="5" fillId="0" borderId="22" xfId="0" applyNumberFormat="1" applyFont="1" applyBorder="1" applyAlignment="1">
      <alignment/>
    </xf>
    <xf numFmtId="4" fontId="4" fillId="0" borderId="13" xfId="52" applyNumberFormat="1" applyFont="1" applyBorder="1" applyAlignment="1">
      <alignment/>
      <protection/>
    </xf>
    <xf numFmtId="4" fontId="4" fillId="0" borderId="11" xfId="52" applyNumberFormat="1" applyFont="1" applyBorder="1" applyAlignment="1">
      <alignment/>
      <protection/>
    </xf>
    <xf numFmtId="4" fontId="4" fillId="0" borderId="14" xfId="52" applyNumberFormat="1" applyFont="1" applyBorder="1" applyAlignment="1">
      <alignment vertical="center" wrapText="1"/>
      <protection/>
    </xf>
    <xf numFmtId="0" fontId="4" fillId="0" borderId="14" xfId="52" applyFont="1" applyBorder="1" applyAlignment="1">
      <alignment vertical="center" wrapText="1"/>
      <protection/>
    </xf>
    <xf numFmtId="4" fontId="4" fillId="0" borderId="12" xfId="52" applyNumberFormat="1" applyFont="1" applyBorder="1" applyAlignment="1">
      <alignment/>
      <protection/>
    </xf>
    <xf numFmtId="0" fontId="4" fillId="0" borderId="10" xfId="52" applyFont="1" applyBorder="1" applyAlignment="1">
      <alignment wrapText="1"/>
      <protection/>
    </xf>
    <xf numFmtId="4" fontId="4" fillId="0" borderId="14" xfId="52" applyNumberFormat="1" applyFont="1" applyBorder="1" applyAlignment="1">
      <alignment wrapText="1"/>
      <protection/>
    </xf>
    <xf numFmtId="0" fontId="4" fillId="0" borderId="14" xfId="52" applyFont="1" applyBorder="1" applyAlignment="1">
      <alignment wrapText="1"/>
      <protection/>
    </xf>
    <xf numFmtId="4" fontId="6" fillId="0" borderId="11" xfId="52" applyNumberFormat="1" applyFont="1" applyBorder="1" applyAlignment="1">
      <alignment/>
      <protection/>
    </xf>
    <xf numFmtId="4" fontId="4" fillId="0" borderId="11" xfId="52" applyNumberFormat="1" applyFont="1" applyBorder="1" applyAlignment="1">
      <alignment/>
      <protection/>
    </xf>
    <xf numFmtId="4" fontId="4" fillId="0" borderId="13" xfId="52" applyNumberFormat="1" applyFont="1" applyBorder="1" applyAlignment="1">
      <alignment/>
      <protection/>
    </xf>
    <xf numFmtId="4" fontId="4" fillId="0" borderId="13" xfId="52" applyNumberFormat="1" applyFont="1" applyBorder="1" applyAlignment="1">
      <alignment wrapText="1"/>
      <protection/>
    </xf>
    <xf numFmtId="0" fontId="4" fillId="0" borderId="13" xfId="52" applyFont="1" applyBorder="1" applyAlignment="1">
      <alignment wrapText="1"/>
      <protection/>
    </xf>
    <xf numFmtId="4" fontId="7" fillId="0" borderId="11" xfId="0" applyNumberFormat="1" applyFont="1" applyBorder="1" applyAlignment="1">
      <alignment/>
    </xf>
    <xf numFmtId="4" fontId="6" fillId="0" borderId="14" xfId="52" applyNumberFormat="1" applyFont="1" applyBorder="1" applyAlignment="1">
      <alignment wrapText="1"/>
      <protection/>
    </xf>
    <xf numFmtId="0" fontId="6" fillId="0" borderId="14" xfId="52" applyFont="1" applyBorder="1" applyAlignment="1">
      <alignment wrapText="1"/>
      <protection/>
    </xf>
    <xf numFmtId="4" fontId="6" fillId="0" borderId="12" xfId="52" applyNumberFormat="1" applyFont="1" applyBorder="1" applyAlignment="1">
      <alignment/>
      <protection/>
    </xf>
    <xf numFmtId="4" fontId="6" fillId="0" borderId="13" xfId="52" applyNumberFormat="1" applyFont="1" applyBorder="1" applyAlignment="1">
      <alignment wrapText="1"/>
      <protection/>
    </xf>
    <xf numFmtId="4" fontId="4" fillId="0" borderId="11" xfId="52" applyNumberFormat="1" applyFont="1" applyBorder="1" applyAlignment="1">
      <alignment wrapText="1"/>
      <protection/>
    </xf>
    <xf numFmtId="4" fontId="6" fillId="0" borderId="13" xfId="52" applyNumberFormat="1" applyFont="1" applyBorder="1">
      <alignment/>
      <protection/>
    </xf>
    <xf numFmtId="4" fontId="6" fillId="0" borderId="13" xfId="52" applyNumberFormat="1" applyFont="1" applyBorder="1" applyAlignment="1">
      <alignment/>
      <protection/>
    </xf>
    <xf numFmtId="0" fontId="6" fillId="0" borderId="13" xfId="52" applyFont="1" applyBorder="1" applyAlignment="1">
      <alignment wrapText="1"/>
      <protection/>
    </xf>
    <xf numFmtId="0" fontId="6" fillId="0" borderId="10" xfId="52" applyFont="1" applyBorder="1" applyAlignment="1">
      <alignment wrapText="1"/>
      <protection/>
    </xf>
    <xf numFmtId="0" fontId="4" fillId="0" borderId="17" xfId="52" applyFont="1" applyBorder="1" applyAlignment="1">
      <alignment wrapText="1"/>
      <protection/>
    </xf>
    <xf numFmtId="4" fontId="4" fillId="0" borderId="18" xfId="52" applyNumberFormat="1" applyFont="1" applyBorder="1" applyAlignment="1">
      <alignment wrapText="1"/>
      <protection/>
    </xf>
    <xf numFmtId="0" fontId="4" fillId="0" borderId="18" xfId="52" applyFont="1" applyBorder="1" applyAlignment="1">
      <alignment wrapText="1"/>
      <protection/>
    </xf>
    <xf numFmtId="4" fontId="4" fillId="0" borderId="18" xfId="52" applyNumberFormat="1" applyFont="1" applyBorder="1" applyAlignment="1">
      <alignment/>
      <protection/>
    </xf>
    <xf numFmtId="4" fontId="5" fillId="0" borderId="23" xfId="0" applyNumberFormat="1" applyFont="1" applyBorder="1" applyAlignment="1">
      <alignment/>
    </xf>
    <xf numFmtId="4" fontId="4" fillId="0" borderId="25" xfId="52" applyNumberFormat="1" applyFont="1" applyBorder="1" applyAlignment="1">
      <alignment horizontal="right" wrapText="1"/>
      <protection/>
    </xf>
    <xf numFmtId="4" fontId="5" fillId="0" borderId="26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27" xfId="52" applyFont="1" applyBorder="1" applyAlignment="1">
      <alignment horizontal="left" vertical="center" wrapText="1"/>
      <protection/>
    </xf>
    <xf numFmtId="4" fontId="4" fillId="0" borderId="28" xfId="52" applyNumberFormat="1" applyFont="1" applyBorder="1" applyAlignment="1">
      <alignment horizontal="right" vertical="center" wrapText="1"/>
      <protection/>
    </xf>
    <xf numFmtId="4" fontId="4" fillId="0" borderId="28" xfId="52" applyNumberFormat="1" applyFont="1" applyBorder="1" applyAlignment="1">
      <alignment horizontal="right" wrapText="1"/>
      <protection/>
    </xf>
    <xf numFmtId="4" fontId="5" fillId="0" borderId="29" xfId="0" applyNumberFormat="1" applyFont="1" applyBorder="1" applyAlignment="1">
      <alignment/>
    </xf>
    <xf numFmtId="4" fontId="4" fillId="0" borderId="16" xfId="52" applyNumberFormat="1" applyFont="1" applyBorder="1" applyAlignment="1">
      <alignment horizontal="righ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4" fontId="4" fillId="0" borderId="15" xfId="52" applyNumberFormat="1" applyFont="1" applyBorder="1" applyAlignment="1">
      <alignment horizontal="right" vertical="center" wrapText="1"/>
      <protection/>
    </xf>
    <xf numFmtId="4" fontId="4" fillId="0" borderId="18" xfId="52" applyNumberFormat="1" applyFont="1" applyBorder="1" applyAlignment="1">
      <alignment horizontal="right" vertical="center" wrapText="1"/>
      <protection/>
    </xf>
    <xf numFmtId="0" fontId="4" fillId="0" borderId="30" xfId="52" applyFont="1" applyBorder="1" applyAlignment="1">
      <alignment horizontal="left" vertical="center" wrapText="1"/>
      <protection/>
    </xf>
    <xf numFmtId="4" fontId="4" fillId="0" borderId="31" xfId="52" applyNumberFormat="1" applyFont="1" applyBorder="1" applyAlignment="1">
      <alignment horizontal="right" vertical="center" wrapText="1"/>
      <protection/>
    </xf>
    <xf numFmtId="0" fontId="2" fillId="0" borderId="10" xfId="52" applyFont="1" applyBorder="1" applyAlignment="1">
      <alignment wrapText="1"/>
      <protection/>
    </xf>
    <xf numFmtId="4" fontId="2" fillId="0" borderId="13" xfId="52" applyNumberFormat="1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4" fontId="2" fillId="0" borderId="12" xfId="52" applyNumberFormat="1" applyFont="1" applyBorder="1" applyAlignment="1">
      <alignment/>
      <protection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13" xfId="52" applyNumberFormat="1" applyFont="1" applyBorder="1">
      <alignment/>
      <protection/>
    </xf>
    <xf numFmtId="4" fontId="1" fillId="0" borderId="14" xfId="52" applyNumberFormat="1" applyFont="1" applyBorder="1" applyAlignment="1">
      <alignment wrapText="1"/>
      <protection/>
    </xf>
    <xf numFmtId="0" fontId="1" fillId="0" borderId="14" xfId="52" applyFont="1" applyBorder="1" applyAlignment="1">
      <alignment wrapText="1"/>
      <protection/>
    </xf>
    <xf numFmtId="4" fontId="1" fillId="0" borderId="11" xfId="52" applyNumberFormat="1" applyFont="1" applyBorder="1" applyAlignment="1">
      <alignment wrapText="1"/>
      <protection/>
    </xf>
    <xf numFmtId="4" fontId="1" fillId="0" borderId="11" xfId="52" applyNumberFormat="1" applyFont="1" applyBorder="1" applyAlignment="1">
      <alignment/>
      <protection/>
    </xf>
    <xf numFmtId="4" fontId="1" fillId="0" borderId="13" xfId="52" applyNumberFormat="1" applyFont="1" applyBorder="1" applyAlignment="1">
      <alignment/>
      <protection/>
    </xf>
    <xf numFmtId="4" fontId="2" fillId="0" borderId="11" xfId="52" applyNumberFormat="1" applyFont="1" applyBorder="1" applyAlignment="1">
      <alignment wrapText="1"/>
      <protection/>
    </xf>
    <xf numFmtId="4" fontId="2" fillId="0" borderId="13" xfId="52" applyNumberFormat="1" applyFont="1" applyBorder="1" applyAlignment="1">
      <alignment/>
      <protection/>
    </xf>
    <xf numFmtId="4" fontId="2" fillId="0" borderId="16" xfId="52" applyNumberFormat="1" applyFont="1" applyBorder="1" applyAlignment="1">
      <alignment wrapText="1"/>
      <protection/>
    </xf>
    <xf numFmtId="0" fontId="2" fillId="0" borderId="16" xfId="52" applyFont="1" applyBorder="1" applyAlignment="1">
      <alignment wrapText="1"/>
      <protection/>
    </xf>
    <xf numFmtId="4" fontId="4" fillId="0" borderId="13" xfId="52" applyNumberFormat="1" applyFont="1" applyBorder="1" applyAlignment="1">
      <alignment wrapText="1"/>
      <protection/>
    </xf>
    <xf numFmtId="0" fontId="4" fillId="0" borderId="13" xfId="52" applyFont="1" applyBorder="1" applyAlignment="1">
      <alignment wrapText="1"/>
      <protection/>
    </xf>
    <xf numFmtId="4" fontId="4" fillId="0" borderId="11" xfId="52" applyNumberFormat="1" applyFont="1" applyBorder="1" applyAlignment="1">
      <alignment/>
      <protection/>
    </xf>
    <xf numFmtId="4" fontId="7" fillId="0" borderId="2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" fontId="1" fillId="0" borderId="12" xfId="52" applyNumberFormat="1" applyFont="1" applyBorder="1" applyAlignment="1">
      <alignment/>
      <protection/>
    </xf>
    <xf numFmtId="4" fontId="1" fillId="0" borderId="14" xfId="52" applyNumberFormat="1" applyFont="1" applyBorder="1" applyAlignment="1">
      <alignment wrapText="1"/>
      <protection/>
    </xf>
    <xf numFmtId="0" fontId="1" fillId="0" borderId="14" xfId="52" applyFont="1" applyBorder="1" applyAlignment="1">
      <alignment wrapText="1"/>
      <protection/>
    </xf>
    <xf numFmtId="0" fontId="2" fillId="0" borderId="30" xfId="52" applyFont="1" applyBorder="1" applyAlignment="1">
      <alignment horizontal="left" vertical="center" wrapText="1"/>
      <protection/>
    </xf>
    <xf numFmtId="4" fontId="2" fillId="0" borderId="25" xfId="52" applyNumberFormat="1" applyFont="1" applyBorder="1" applyAlignment="1">
      <alignment horizontal="right" vertical="center" wrapText="1"/>
      <protection/>
    </xf>
    <xf numFmtId="4" fontId="2" fillId="0" borderId="25" xfId="52" applyNumberFormat="1" applyFont="1" applyBorder="1" applyAlignment="1">
      <alignment horizontal="right" wrapText="1"/>
      <protection/>
    </xf>
    <xf numFmtId="4" fontId="3" fillId="0" borderId="26" xfId="0" applyNumberFormat="1" applyFont="1" applyBorder="1" applyAlignment="1">
      <alignment/>
    </xf>
    <xf numFmtId="4" fontId="2" fillId="0" borderId="32" xfId="52" applyNumberFormat="1" applyFont="1" applyBorder="1" applyAlignment="1">
      <alignment horizontal="right" vertical="center" wrapText="1"/>
      <protection/>
    </xf>
    <xf numFmtId="0" fontId="2" fillId="0" borderId="3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left" wrapText="1"/>
      <protection/>
    </xf>
    <xf numFmtId="0" fontId="3" fillId="0" borderId="30" xfId="0" applyFont="1" applyBorder="1" applyAlignment="1">
      <alignment/>
    </xf>
    <xf numFmtId="4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4" fontId="1" fillId="0" borderId="11" xfId="52" applyNumberFormat="1" applyFont="1" applyBorder="1">
      <alignment/>
      <protection/>
    </xf>
    <xf numFmtId="4" fontId="1" fillId="0" borderId="11" xfId="52" applyNumberFormat="1" applyFont="1" applyBorder="1" applyAlignment="1">
      <alignment wrapText="1"/>
      <protection/>
    </xf>
    <xf numFmtId="4" fontId="1" fillId="0" borderId="12" xfId="52" applyNumberFormat="1" applyFont="1" applyBorder="1" applyAlignment="1">
      <alignment/>
      <protection/>
    </xf>
    <xf numFmtId="0" fontId="2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34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0" fontId="2" fillId="0" borderId="35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0" fontId="2" fillId="0" borderId="37" xfId="52" applyFont="1" applyBorder="1" applyAlignment="1">
      <alignment horizontal="center" vertical="center" wrapText="1"/>
      <protection/>
    </xf>
    <xf numFmtId="0" fontId="2" fillId="0" borderId="38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65">
      <selection activeCell="A69" sqref="A69:IV76"/>
    </sheetView>
  </sheetViews>
  <sheetFormatPr defaultColWidth="9.140625" defaultRowHeight="12.75"/>
  <cols>
    <col min="1" max="1" width="49.28125" style="0" customWidth="1"/>
    <col min="2" max="2" width="16.00390625" style="16" hidden="1" customWidth="1"/>
    <col min="3" max="3" width="9.57421875" style="0" hidden="1" customWidth="1"/>
    <col min="4" max="4" width="16.00390625" style="0" customWidth="1"/>
    <col min="5" max="5" width="12.421875" style="0" customWidth="1"/>
    <col min="6" max="6" width="7.8515625" style="0" customWidth="1"/>
    <col min="7" max="7" width="9.7109375" style="7" hidden="1" customWidth="1"/>
    <col min="8" max="8" width="15.8515625" style="7" hidden="1" customWidth="1"/>
    <col min="9" max="9" width="14.7109375" style="30" hidden="1" customWidth="1"/>
  </cols>
  <sheetData>
    <row r="1" spans="4:9" ht="12.75" hidden="1">
      <c r="D1" s="24"/>
      <c r="E1" s="24" t="s">
        <v>14</v>
      </c>
      <c r="G1" s="26"/>
      <c r="H1" s="26"/>
      <c r="I1" s="27"/>
    </row>
    <row r="2" spans="4:9" ht="12.75">
      <c r="D2" s="24"/>
      <c r="E2" s="24"/>
      <c r="G2" s="26"/>
      <c r="H2" s="26"/>
      <c r="I2" s="27"/>
    </row>
    <row r="3" spans="4:9" ht="12.75">
      <c r="D3" s="24"/>
      <c r="E3" s="157" t="s">
        <v>14</v>
      </c>
      <c r="F3" s="157"/>
      <c r="G3" s="26"/>
      <c r="H3" s="26"/>
      <c r="I3" s="27"/>
    </row>
    <row r="4" spans="4:9" ht="12.75">
      <c r="D4" s="24"/>
      <c r="E4" s="52"/>
      <c r="F4" s="52"/>
      <c r="G4" s="26"/>
      <c r="H4" s="26"/>
      <c r="I4" s="27"/>
    </row>
    <row r="5" spans="1:9" ht="16.5" customHeight="1">
      <c r="A5" s="155" t="s">
        <v>64</v>
      </c>
      <c r="B5" s="155"/>
      <c r="C5" s="155"/>
      <c r="D5" s="155"/>
      <c r="E5" s="155"/>
      <c r="F5" s="156"/>
      <c r="G5" s="156"/>
      <c r="H5" s="156"/>
      <c r="I5" s="27"/>
    </row>
    <row r="6" spans="1:9" ht="16.5" customHeight="1" thickBot="1">
      <c r="A6" s="150"/>
      <c r="B6" s="150"/>
      <c r="C6" s="150"/>
      <c r="D6" s="150"/>
      <c r="E6" s="150"/>
      <c r="F6" s="151"/>
      <c r="G6" s="151"/>
      <c r="H6" s="151"/>
      <c r="I6" s="27"/>
    </row>
    <row r="7" spans="1:9" s="7" customFormat="1" ht="16.5" customHeight="1" thickBot="1">
      <c r="A7" s="158" t="s">
        <v>52</v>
      </c>
      <c r="B7" s="159"/>
      <c r="C7" s="159"/>
      <c r="D7" s="159"/>
      <c r="E7" s="159"/>
      <c r="F7" s="160"/>
      <c r="G7" s="51"/>
      <c r="H7" s="51"/>
      <c r="I7" s="30"/>
    </row>
    <row r="8" spans="1:9" s="7" customFormat="1" ht="55.5" customHeight="1">
      <c r="A8" s="44" t="s">
        <v>0</v>
      </c>
      <c r="B8" s="45" t="s">
        <v>12</v>
      </c>
      <c r="C8" s="45" t="s">
        <v>8</v>
      </c>
      <c r="D8" s="45" t="s">
        <v>65</v>
      </c>
      <c r="E8" s="46" t="s">
        <v>66</v>
      </c>
      <c r="F8" s="50" t="s">
        <v>55</v>
      </c>
      <c r="G8" s="40" t="s">
        <v>17</v>
      </c>
      <c r="H8" s="28" t="s">
        <v>18</v>
      </c>
      <c r="I8" s="28" t="s">
        <v>19</v>
      </c>
    </row>
    <row r="9" spans="1:9" s="24" customFormat="1" ht="12.75">
      <c r="A9" s="109" t="s">
        <v>31</v>
      </c>
      <c r="B9" s="110"/>
      <c r="C9" s="111"/>
      <c r="D9" s="110"/>
      <c r="E9" s="112"/>
      <c r="F9" s="48"/>
      <c r="G9" s="113"/>
      <c r="H9" s="114"/>
      <c r="I9" s="14"/>
    </row>
    <row r="10" spans="1:9" s="118" customFormat="1" ht="12.75">
      <c r="A10" s="6" t="s">
        <v>29</v>
      </c>
      <c r="B10" s="23">
        <v>762432</v>
      </c>
      <c r="C10" s="17">
        <v>209</v>
      </c>
      <c r="D10" s="23">
        <v>1136611</v>
      </c>
      <c r="E10" s="152">
        <v>1135580.99</v>
      </c>
      <c r="F10" s="115">
        <f aca="true" t="shared" si="0" ref="F10:F15">ROUND(E10/D10*100,2)</f>
        <v>99.91</v>
      </c>
      <c r="G10" s="116">
        <v>184</v>
      </c>
      <c r="H10" s="117">
        <v>968462</v>
      </c>
      <c r="I10" s="117">
        <v>1153286</v>
      </c>
    </row>
    <row r="11" spans="1:9" s="118" customFormat="1" ht="12.75">
      <c r="A11" s="6" t="s">
        <v>1</v>
      </c>
      <c r="B11" s="23">
        <v>331000</v>
      </c>
      <c r="C11" s="17">
        <v>57</v>
      </c>
      <c r="D11" s="23">
        <v>536307.11</v>
      </c>
      <c r="E11" s="34">
        <v>535428.18</v>
      </c>
      <c r="F11" s="115">
        <f t="shared" si="0"/>
        <v>99.84</v>
      </c>
      <c r="G11" s="116">
        <v>47</v>
      </c>
      <c r="H11" s="117">
        <v>426620</v>
      </c>
      <c r="I11" s="117">
        <v>294589</v>
      </c>
    </row>
    <row r="12" spans="1:9" s="118" customFormat="1" ht="12.75">
      <c r="A12" s="6" t="s">
        <v>56</v>
      </c>
      <c r="B12" s="23">
        <v>341000</v>
      </c>
      <c r="C12" s="17">
        <v>53</v>
      </c>
      <c r="D12" s="23">
        <v>545645.73</v>
      </c>
      <c r="E12" s="34">
        <v>417189.67</v>
      </c>
      <c r="F12" s="115">
        <f t="shared" si="0"/>
        <v>76.46</v>
      </c>
      <c r="G12" s="116">
        <v>38</v>
      </c>
      <c r="H12" s="117">
        <v>531811</v>
      </c>
      <c r="I12" s="117">
        <v>238179</v>
      </c>
    </row>
    <row r="13" spans="1:9" s="118" customFormat="1" ht="15.75" customHeight="1">
      <c r="A13" s="6" t="s">
        <v>36</v>
      </c>
      <c r="B13" s="23">
        <v>366000</v>
      </c>
      <c r="C13" s="17">
        <v>57</v>
      </c>
      <c r="D13" s="23">
        <v>885765.31</v>
      </c>
      <c r="E13" s="34">
        <v>849126.28</v>
      </c>
      <c r="F13" s="115">
        <f t="shared" si="0"/>
        <v>95.86</v>
      </c>
      <c r="G13" s="116">
        <v>73</v>
      </c>
      <c r="H13" s="117">
        <v>564843</v>
      </c>
      <c r="I13" s="117">
        <v>457554</v>
      </c>
    </row>
    <row r="14" spans="1:9" s="118" customFormat="1" ht="16.5" customHeight="1">
      <c r="A14" s="6" t="s">
        <v>38</v>
      </c>
      <c r="B14" s="23">
        <v>323000</v>
      </c>
      <c r="C14" s="17">
        <v>48</v>
      </c>
      <c r="D14" s="23">
        <v>598613.21</v>
      </c>
      <c r="E14" s="34">
        <v>588316.04</v>
      </c>
      <c r="F14" s="115">
        <f t="shared" si="0"/>
        <v>98.28</v>
      </c>
      <c r="G14" s="116">
        <v>33</v>
      </c>
      <c r="H14" s="117">
        <v>491042</v>
      </c>
      <c r="I14" s="117">
        <v>206839</v>
      </c>
    </row>
    <row r="15" spans="1:9" s="118" customFormat="1" ht="12.75">
      <c r="A15" s="1" t="s">
        <v>59</v>
      </c>
      <c r="B15" s="9">
        <f>SUM(B10:B14)</f>
        <v>2123432</v>
      </c>
      <c r="C15" s="18">
        <f>SUM(C10:C14)</f>
        <v>424</v>
      </c>
      <c r="D15" s="9">
        <f>SUM(D10:D14)</f>
        <v>3702942.36</v>
      </c>
      <c r="E15" s="9">
        <f>SUM(E10:E14)</f>
        <v>3525641.16</v>
      </c>
      <c r="F15" s="48">
        <f t="shared" si="0"/>
        <v>95.21</v>
      </c>
      <c r="G15" s="42">
        <f>SUM(G10:G14)</f>
        <v>375</v>
      </c>
      <c r="H15" s="4">
        <f>SUM(H10:H14)</f>
        <v>2982778</v>
      </c>
      <c r="I15" s="4">
        <f>SUM(I10:I14)</f>
        <v>2350447</v>
      </c>
    </row>
    <row r="16" spans="1:9" s="64" customFormat="1" ht="12.75">
      <c r="A16" s="66"/>
      <c r="B16" s="70"/>
      <c r="C16" s="71"/>
      <c r="D16" s="70"/>
      <c r="E16" s="72"/>
      <c r="F16" s="61"/>
      <c r="G16" s="62"/>
      <c r="H16" s="63"/>
      <c r="I16" s="63"/>
    </row>
    <row r="17" spans="1:9" s="118" customFormat="1" ht="25.5">
      <c r="A17" s="2" t="s">
        <v>39</v>
      </c>
      <c r="B17" s="10"/>
      <c r="C17" s="19"/>
      <c r="D17" s="10"/>
      <c r="E17" s="5"/>
      <c r="F17" s="115"/>
      <c r="G17" s="116"/>
      <c r="H17" s="117"/>
      <c r="I17" s="117"/>
    </row>
    <row r="18" spans="1:9" s="118" customFormat="1" ht="12.75">
      <c r="A18" s="6" t="s">
        <v>1</v>
      </c>
      <c r="B18" s="23">
        <v>36000</v>
      </c>
      <c r="C18" s="17">
        <v>11</v>
      </c>
      <c r="D18" s="23">
        <v>36210</v>
      </c>
      <c r="E18" s="34">
        <v>35803.67</v>
      </c>
      <c r="F18" s="115">
        <f>ROUND(E18/D18*100,2)</f>
        <v>98.88</v>
      </c>
      <c r="G18" s="116">
        <v>4</v>
      </c>
      <c r="H18" s="117">
        <v>52386</v>
      </c>
      <c r="I18" s="117"/>
    </row>
    <row r="19" spans="1:9" s="118" customFormat="1" ht="12.75">
      <c r="A19" s="6" t="s">
        <v>37</v>
      </c>
      <c r="B19" s="23">
        <v>29000</v>
      </c>
      <c r="C19" s="17">
        <v>5</v>
      </c>
      <c r="D19" s="23">
        <v>23741</v>
      </c>
      <c r="E19" s="34">
        <v>22646.53</v>
      </c>
      <c r="F19" s="115">
        <f>ROUND(E19/D19*100,2)</f>
        <v>95.39</v>
      </c>
      <c r="G19" s="116">
        <v>3</v>
      </c>
      <c r="H19" s="117">
        <v>40313</v>
      </c>
      <c r="I19" s="117"/>
    </row>
    <row r="20" spans="1:9" s="118" customFormat="1" ht="12.75">
      <c r="A20" s="6" t="s">
        <v>2</v>
      </c>
      <c r="B20" s="23">
        <v>44000</v>
      </c>
      <c r="C20" s="17">
        <v>12</v>
      </c>
      <c r="D20" s="23">
        <v>36909</v>
      </c>
      <c r="E20" s="34">
        <v>35812.01</v>
      </c>
      <c r="F20" s="115">
        <f>ROUND(E20/D20*100,2)</f>
        <v>97.03</v>
      </c>
      <c r="G20" s="116">
        <v>7</v>
      </c>
      <c r="H20" s="117">
        <v>63494</v>
      </c>
      <c r="I20" s="117"/>
    </row>
    <row r="21" spans="1:9" s="118" customFormat="1" ht="12.75">
      <c r="A21" s="6" t="s">
        <v>3</v>
      </c>
      <c r="B21" s="23">
        <v>40000</v>
      </c>
      <c r="C21" s="17">
        <v>8</v>
      </c>
      <c r="D21" s="23">
        <v>33843</v>
      </c>
      <c r="E21" s="34">
        <v>33312.17</v>
      </c>
      <c r="F21" s="115">
        <f>ROUND(E21/D21*100,2)</f>
        <v>98.43</v>
      </c>
      <c r="G21" s="116">
        <v>5</v>
      </c>
      <c r="H21" s="117">
        <v>64590</v>
      </c>
      <c r="I21" s="117"/>
    </row>
    <row r="22" spans="1:9" s="24" customFormat="1" ht="12.75">
      <c r="A22" s="1" t="s">
        <v>60</v>
      </c>
      <c r="B22" s="110">
        <f>SUM(B18:B21)</f>
        <v>149000</v>
      </c>
      <c r="C22" s="110">
        <f>SUM(C18:C21)</f>
        <v>36</v>
      </c>
      <c r="D22" s="110">
        <f>SUM(D18:D21)</f>
        <v>130703</v>
      </c>
      <c r="E22" s="13">
        <f>SUM(E18:E21)</f>
        <v>127574.37999999999</v>
      </c>
      <c r="F22" s="48">
        <f>ROUND(E22/D22*100,2)</f>
        <v>97.61</v>
      </c>
      <c r="G22" s="126">
        <f>SUM(G18:G21)</f>
        <v>19</v>
      </c>
      <c r="H22" s="13">
        <f>SUM(H18:H21)</f>
        <v>220783</v>
      </c>
      <c r="I22" s="14"/>
    </row>
    <row r="23" spans="1:9" s="56" customFormat="1" ht="12.75">
      <c r="A23" s="66"/>
      <c r="B23" s="53"/>
      <c r="C23" s="53"/>
      <c r="D23" s="53"/>
      <c r="E23" s="77"/>
      <c r="F23" s="54"/>
      <c r="G23" s="78"/>
      <c r="H23" s="77"/>
      <c r="I23" s="55"/>
    </row>
    <row r="24" spans="1:9" s="7" customFormat="1" ht="12.75">
      <c r="A24" s="1" t="s">
        <v>32</v>
      </c>
      <c r="B24" s="9"/>
      <c r="C24" s="18"/>
      <c r="D24" s="23"/>
      <c r="E24" s="34"/>
      <c r="F24" s="47"/>
      <c r="G24" s="41"/>
      <c r="H24" s="29"/>
      <c r="I24" s="29"/>
    </row>
    <row r="25" spans="1:9" s="7" customFormat="1" ht="12.75">
      <c r="A25" s="6" t="s">
        <v>33</v>
      </c>
      <c r="B25" s="23">
        <v>340000</v>
      </c>
      <c r="C25" s="17">
        <v>0</v>
      </c>
      <c r="D25" s="23">
        <v>365039.74</v>
      </c>
      <c r="E25" s="34">
        <v>364977.62</v>
      </c>
      <c r="F25" s="47">
        <f>ROUND(E25/D25*100,2)</f>
        <v>99.98</v>
      </c>
      <c r="G25" s="41">
        <v>17</v>
      </c>
      <c r="H25" s="29">
        <v>444940</v>
      </c>
      <c r="I25" s="29"/>
    </row>
    <row r="26" spans="1:9" s="7" customFormat="1" ht="12.75">
      <c r="A26" s="1" t="s">
        <v>61</v>
      </c>
      <c r="B26" s="9">
        <f>SUM(B25:B25)</f>
        <v>340000</v>
      </c>
      <c r="C26" s="18"/>
      <c r="D26" s="9">
        <f>SUM(D25:D25)</f>
        <v>365039.74</v>
      </c>
      <c r="E26" s="9">
        <f>SUM(E25:E25)</f>
        <v>364977.62</v>
      </c>
      <c r="F26" s="48">
        <f>ROUND(E26/D26*100,2)</f>
        <v>99.98</v>
      </c>
      <c r="G26" s="9">
        <f>SUM(G25:G25)</f>
        <v>17</v>
      </c>
      <c r="H26" s="25">
        <f>SUM(H25:H25)</f>
        <v>444940</v>
      </c>
      <c r="I26" s="29"/>
    </row>
    <row r="27" spans="1:9" s="64" customFormat="1" ht="12.75">
      <c r="A27" s="73"/>
      <c r="B27" s="74"/>
      <c r="C27" s="75"/>
      <c r="D27" s="74"/>
      <c r="E27" s="72"/>
      <c r="F27" s="61"/>
      <c r="G27" s="62"/>
      <c r="H27" s="63"/>
      <c r="I27" s="63"/>
    </row>
    <row r="28" spans="1:9" s="7" customFormat="1" ht="12.75">
      <c r="A28" s="2" t="s">
        <v>34</v>
      </c>
      <c r="B28" s="10"/>
      <c r="C28" s="19"/>
      <c r="D28" s="10"/>
      <c r="E28" s="5"/>
      <c r="F28" s="47"/>
      <c r="G28" s="41"/>
      <c r="H28" s="29"/>
      <c r="I28" s="29"/>
    </row>
    <row r="29" spans="1:9" s="7" customFormat="1" ht="12.75">
      <c r="A29" s="6" t="s">
        <v>29</v>
      </c>
      <c r="B29" s="11">
        <v>1162000</v>
      </c>
      <c r="C29" s="20">
        <v>314</v>
      </c>
      <c r="D29" s="23">
        <v>1563615.9</v>
      </c>
      <c r="E29" s="34">
        <v>1558661.13</v>
      </c>
      <c r="F29" s="115">
        <f>ROUND(E29/D29*100,2)</f>
        <v>99.68</v>
      </c>
      <c r="G29" s="43">
        <v>220</v>
      </c>
      <c r="H29" s="14">
        <v>1385649</v>
      </c>
      <c r="I29" s="14">
        <v>1378929</v>
      </c>
    </row>
    <row r="30" spans="1:9" s="64" customFormat="1" ht="12.75" hidden="1">
      <c r="A30" s="73"/>
      <c r="B30" s="74"/>
      <c r="C30" s="75"/>
      <c r="D30" s="79">
        <v>1576207.9</v>
      </c>
      <c r="E30" s="4">
        <v>787658.89</v>
      </c>
      <c r="F30" s="48">
        <f>ROUND(E30/D30*100,2)</f>
        <v>49.97</v>
      </c>
      <c r="G30" s="62"/>
      <c r="H30" s="81"/>
      <c r="I30" s="63"/>
    </row>
    <row r="31" spans="1:9" s="64" customFormat="1" ht="12.75">
      <c r="A31" s="1" t="s">
        <v>67</v>
      </c>
      <c r="B31" s="79"/>
      <c r="C31" s="80"/>
      <c r="D31" s="11">
        <f>SUM(D29)</f>
        <v>1563615.9</v>
      </c>
      <c r="E31" s="11">
        <f>SUM(E29)</f>
        <v>1558661.13</v>
      </c>
      <c r="F31" s="48">
        <f>ROUND(E31/D31*100,2)</f>
        <v>99.68</v>
      </c>
      <c r="G31" s="62"/>
      <c r="H31" s="63"/>
      <c r="I31" s="63"/>
    </row>
    <row r="32" spans="1:9" s="64" customFormat="1" ht="12.75">
      <c r="A32" s="1"/>
      <c r="B32" s="79"/>
      <c r="C32" s="80"/>
      <c r="D32" s="79"/>
      <c r="E32" s="69"/>
      <c r="F32" s="61"/>
      <c r="G32" s="62"/>
      <c r="H32" s="63"/>
      <c r="I32" s="63"/>
    </row>
    <row r="33" spans="1:9" s="118" customFormat="1" ht="25.5">
      <c r="A33" s="2" t="s">
        <v>35</v>
      </c>
      <c r="B33" s="11"/>
      <c r="C33" s="20"/>
      <c r="D33" s="11"/>
      <c r="E33" s="4"/>
      <c r="F33" s="115"/>
      <c r="G33" s="116"/>
      <c r="H33" s="117"/>
      <c r="I33" s="117"/>
    </row>
    <row r="34" spans="1:9" s="118" customFormat="1" ht="12.75">
      <c r="A34" s="6" t="s">
        <v>1</v>
      </c>
      <c r="B34" s="23">
        <v>2000</v>
      </c>
      <c r="C34" s="17"/>
      <c r="D34" s="23">
        <v>2780</v>
      </c>
      <c r="E34" s="34">
        <v>2780</v>
      </c>
      <c r="F34" s="115">
        <f aca="true" t="shared" si="1" ref="F34:F39">ROUND(E34/D34*100,2)</f>
        <v>100</v>
      </c>
      <c r="G34" s="23"/>
      <c r="H34" s="117">
        <v>2606</v>
      </c>
      <c r="I34" s="117"/>
    </row>
    <row r="35" spans="1:9" s="118" customFormat="1" ht="12.75">
      <c r="A35" s="6" t="s">
        <v>56</v>
      </c>
      <c r="B35" s="23">
        <v>2000</v>
      </c>
      <c r="C35" s="17"/>
      <c r="D35" s="23">
        <v>1800</v>
      </c>
      <c r="E35" s="34">
        <v>1775</v>
      </c>
      <c r="F35" s="115">
        <f t="shared" si="1"/>
        <v>98.61</v>
      </c>
      <c r="G35" s="23"/>
      <c r="H35" s="117">
        <v>1800</v>
      </c>
      <c r="I35" s="117"/>
    </row>
    <row r="36" spans="1:9" s="118" customFormat="1" ht="14.25" customHeight="1">
      <c r="A36" s="6" t="s">
        <v>36</v>
      </c>
      <c r="B36" s="23">
        <v>2000</v>
      </c>
      <c r="C36" s="17"/>
      <c r="D36" s="23">
        <v>600</v>
      </c>
      <c r="E36" s="34">
        <v>555.3</v>
      </c>
      <c r="F36" s="115">
        <f t="shared" si="1"/>
        <v>92.55</v>
      </c>
      <c r="G36" s="23"/>
      <c r="H36" s="117">
        <v>1600</v>
      </c>
      <c r="I36" s="117"/>
    </row>
    <row r="37" spans="1:9" s="118" customFormat="1" ht="12.75">
      <c r="A37" s="6" t="s">
        <v>33</v>
      </c>
      <c r="B37" s="120">
        <v>1000</v>
      </c>
      <c r="C37" s="121"/>
      <c r="D37" s="137">
        <v>2120</v>
      </c>
      <c r="E37" s="154">
        <v>2006.5</v>
      </c>
      <c r="F37" s="115">
        <f t="shared" si="1"/>
        <v>94.65</v>
      </c>
      <c r="G37" s="12"/>
      <c r="H37" s="117">
        <v>1933</v>
      </c>
      <c r="I37" s="117"/>
    </row>
    <row r="38" spans="1:9" s="118" customFormat="1" ht="12.75">
      <c r="A38" s="6" t="s">
        <v>24</v>
      </c>
      <c r="B38" s="120"/>
      <c r="C38" s="121"/>
      <c r="D38" s="153">
        <v>10624</v>
      </c>
      <c r="E38" s="153">
        <v>9258.4</v>
      </c>
      <c r="F38" s="115">
        <f t="shared" si="1"/>
        <v>87.15</v>
      </c>
      <c r="G38" s="12"/>
      <c r="H38" s="117">
        <v>14636</v>
      </c>
      <c r="I38" s="117"/>
    </row>
    <row r="39" spans="1:9" s="24" customFormat="1" ht="12.75">
      <c r="A39" s="2" t="s">
        <v>4</v>
      </c>
      <c r="B39" s="10">
        <f>SUM(B34:B37)</f>
        <v>7000</v>
      </c>
      <c r="C39" s="19"/>
      <c r="D39" s="10">
        <f>SUM(D34:D38)</f>
        <v>17924</v>
      </c>
      <c r="E39" s="5">
        <f>SUM(E34:E38)</f>
        <v>16375.2</v>
      </c>
      <c r="F39" s="48">
        <f t="shared" si="1"/>
        <v>91.36</v>
      </c>
      <c r="G39" s="11">
        <f>SUM(G34:G37)</f>
        <v>0</v>
      </c>
      <c r="H39" s="125">
        <f>SUM(H34:H38)</f>
        <v>22575</v>
      </c>
      <c r="I39" s="14">
        <v>24275</v>
      </c>
    </row>
    <row r="40" spans="1:9" s="56" customFormat="1" ht="12.75">
      <c r="A40" s="73"/>
      <c r="B40" s="74"/>
      <c r="C40" s="75"/>
      <c r="D40" s="74"/>
      <c r="E40" s="72"/>
      <c r="F40" s="67"/>
      <c r="G40" s="79"/>
      <c r="H40" s="86"/>
      <c r="I40" s="55"/>
    </row>
    <row r="41" spans="1:9" s="118" customFormat="1" ht="25.5">
      <c r="A41" s="2" t="s">
        <v>40</v>
      </c>
      <c r="B41" s="11"/>
      <c r="C41" s="20"/>
      <c r="D41" s="11"/>
      <c r="E41" s="4"/>
      <c r="F41" s="48"/>
      <c r="G41" s="116"/>
      <c r="H41" s="117"/>
      <c r="I41" s="117"/>
    </row>
    <row r="42" spans="1:9" s="118" customFormat="1" ht="12.75">
      <c r="A42" s="6" t="s">
        <v>29</v>
      </c>
      <c r="B42" s="23">
        <v>18440</v>
      </c>
      <c r="C42" s="17"/>
      <c r="D42" s="23">
        <v>27387</v>
      </c>
      <c r="E42" s="152">
        <v>27387</v>
      </c>
      <c r="F42" s="115">
        <f aca="true" t="shared" si="2" ref="F42:F47">ROUND(E42/D42*100,2)</f>
        <v>100</v>
      </c>
      <c r="G42" s="119"/>
      <c r="H42" s="117">
        <v>0</v>
      </c>
      <c r="I42" s="117"/>
    </row>
    <row r="43" spans="1:9" s="118" customFormat="1" ht="12.75">
      <c r="A43" s="6" t="s">
        <v>1</v>
      </c>
      <c r="B43" s="23">
        <v>6690</v>
      </c>
      <c r="C43" s="17"/>
      <c r="D43" s="23">
        <v>9679</v>
      </c>
      <c r="E43" s="34">
        <v>9679</v>
      </c>
      <c r="F43" s="115">
        <f t="shared" si="2"/>
        <v>100</v>
      </c>
      <c r="G43" s="124"/>
      <c r="H43" s="117">
        <v>8943</v>
      </c>
      <c r="I43" s="117"/>
    </row>
    <row r="44" spans="1:9" s="118" customFormat="1" ht="12.75">
      <c r="A44" s="6" t="s">
        <v>56</v>
      </c>
      <c r="B44" s="23">
        <v>5105</v>
      </c>
      <c r="C44" s="17"/>
      <c r="D44" s="23">
        <v>7786</v>
      </c>
      <c r="E44" s="34">
        <v>7786</v>
      </c>
      <c r="F44" s="115">
        <f t="shared" si="2"/>
        <v>100</v>
      </c>
      <c r="G44" s="124"/>
      <c r="H44" s="117">
        <v>6800</v>
      </c>
      <c r="I44" s="117"/>
    </row>
    <row r="45" spans="1:9" s="118" customFormat="1" ht="13.5" customHeight="1">
      <c r="A45" s="6" t="s">
        <v>36</v>
      </c>
      <c r="B45" s="23">
        <v>5854</v>
      </c>
      <c r="C45" s="17"/>
      <c r="D45" s="23">
        <v>7679</v>
      </c>
      <c r="E45" s="34">
        <v>7679</v>
      </c>
      <c r="F45" s="115">
        <f t="shared" si="2"/>
        <v>100</v>
      </c>
      <c r="G45" s="124"/>
      <c r="H45" s="117">
        <v>7000</v>
      </c>
      <c r="I45" s="117"/>
    </row>
    <row r="46" spans="1:9" s="118" customFormat="1" ht="12.75">
      <c r="A46" s="6" t="s">
        <v>38</v>
      </c>
      <c r="B46" s="23">
        <v>3734</v>
      </c>
      <c r="C46" s="17"/>
      <c r="D46" s="23">
        <v>7706</v>
      </c>
      <c r="E46" s="34">
        <v>7706</v>
      </c>
      <c r="F46" s="115">
        <f t="shared" si="2"/>
        <v>100</v>
      </c>
      <c r="G46" s="124"/>
      <c r="H46" s="117">
        <v>7000</v>
      </c>
      <c r="I46" s="117"/>
    </row>
    <row r="47" spans="1:9" s="118" customFormat="1" ht="12.75">
      <c r="A47" s="6" t="s">
        <v>33</v>
      </c>
      <c r="B47" s="137">
        <v>2177</v>
      </c>
      <c r="C47" s="138"/>
      <c r="D47" s="137">
        <v>2755</v>
      </c>
      <c r="E47" s="154">
        <v>2755</v>
      </c>
      <c r="F47" s="115">
        <f t="shared" si="2"/>
        <v>100</v>
      </c>
      <c r="G47" s="124"/>
      <c r="H47" s="117">
        <v>2667</v>
      </c>
      <c r="I47" s="117"/>
    </row>
    <row r="48" spans="1:9" s="118" customFormat="1" ht="12.75" hidden="1">
      <c r="A48" s="6" t="s">
        <v>24</v>
      </c>
      <c r="B48" s="137"/>
      <c r="C48" s="138"/>
      <c r="D48" s="137"/>
      <c r="E48" s="136"/>
      <c r="F48" s="115"/>
      <c r="G48" s="124"/>
      <c r="H48" s="117">
        <v>25923</v>
      </c>
      <c r="I48" s="117"/>
    </row>
    <row r="49" spans="1:9" s="118" customFormat="1" ht="12.75" hidden="1">
      <c r="A49" s="6" t="s">
        <v>25</v>
      </c>
      <c r="B49" s="137"/>
      <c r="C49" s="138"/>
      <c r="D49" s="137"/>
      <c r="E49" s="136"/>
      <c r="F49" s="115"/>
      <c r="G49" s="124"/>
      <c r="H49" s="117">
        <v>1000</v>
      </c>
      <c r="I49" s="117"/>
    </row>
    <row r="50" spans="1:9" s="118" customFormat="1" ht="12.75">
      <c r="A50" s="2" t="s">
        <v>5</v>
      </c>
      <c r="B50" s="10">
        <f>SUM(B42:B47)</f>
        <v>42000</v>
      </c>
      <c r="C50" s="19"/>
      <c r="D50" s="125">
        <f>SUM(D42:D47)</f>
        <v>62992</v>
      </c>
      <c r="E50" s="10">
        <f>SUM(E42:E49)</f>
        <v>62992</v>
      </c>
      <c r="F50" s="48">
        <f>ROUND(E50/D50*100,2)</f>
        <v>100</v>
      </c>
      <c r="G50" s="11">
        <f>SUM(G42:G47)</f>
        <v>0</v>
      </c>
      <c r="H50" s="4">
        <f>SUM(H42:H49)</f>
        <v>59333</v>
      </c>
      <c r="I50" s="14">
        <v>58333</v>
      </c>
    </row>
    <row r="51" spans="1:9" s="64" customFormat="1" ht="12.75">
      <c r="A51" s="73"/>
      <c r="B51" s="74"/>
      <c r="C51" s="75"/>
      <c r="D51" s="74"/>
      <c r="E51" s="72"/>
      <c r="F51" s="61"/>
      <c r="G51" s="79"/>
      <c r="H51" s="69"/>
      <c r="I51" s="63"/>
    </row>
    <row r="52" spans="1:9" s="118" customFormat="1" ht="11.25" customHeight="1">
      <c r="A52" s="2" t="s">
        <v>41</v>
      </c>
      <c r="B52" s="10"/>
      <c r="C52" s="19"/>
      <c r="D52" s="10"/>
      <c r="E52" s="5"/>
      <c r="F52" s="115"/>
      <c r="G52" s="116"/>
      <c r="H52" s="117"/>
      <c r="I52" s="117"/>
    </row>
    <row r="53" spans="1:9" s="118" customFormat="1" ht="12.75">
      <c r="A53" s="6" t="s">
        <v>29</v>
      </c>
      <c r="B53" s="12">
        <v>237600</v>
      </c>
      <c r="C53" s="21"/>
      <c r="D53" s="12">
        <v>176892</v>
      </c>
      <c r="E53" s="12">
        <v>176021.89</v>
      </c>
      <c r="F53" s="115">
        <f>ROUND(E53/D53*100,2)</f>
        <v>99.51</v>
      </c>
      <c r="G53" s="116"/>
      <c r="H53" s="117">
        <v>150991</v>
      </c>
      <c r="I53" s="117"/>
    </row>
    <row r="54" spans="1:9" s="118" customFormat="1" ht="12.75">
      <c r="A54" s="6" t="s">
        <v>53</v>
      </c>
      <c r="B54" s="12"/>
      <c r="C54" s="21"/>
      <c r="D54" s="12">
        <v>157441</v>
      </c>
      <c r="E54" s="12">
        <v>157203.83</v>
      </c>
      <c r="F54" s="115">
        <f>ROUND(E54/D54*100,2)</f>
        <v>99.85</v>
      </c>
      <c r="G54" s="116"/>
      <c r="H54" s="117"/>
      <c r="I54" s="117"/>
    </row>
    <row r="55" spans="1:9" s="118" customFormat="1" ht="15" customHeight="1">
      <c r="A55" s="6" t="s">
        <v>36</v>
      </c>
      <c r="B55" s="12"/>
      <c r="C55" s="21"/>
      <c r="D55" s="12">
        <v>99111</v>
      </c>
      <c r="E55" s="12">
        <v>93750.67</v>
      </c>
      <c r="F55" s="115">
        <f>ROUND(E55/D55*100,2)</f>
        <v>94.59</v>
      </c>
      <c r="G55" s="116"/>
      <c r="H55" s="117">
        <v>86134</v>
      </c>
      <c r="I55" s="117"/>
    </row>
    <row r="56" spans="1:9" s="118" customFormat="1" ht="12.75">
      <c r="A56" s="2" t="s">
        <v>20</v>
      </c>
      <c r="B56" s="10"/>
      <c r="C56" s="19"/>
      <c r="D56" s="125">
        <f>SUM(D53:D55)</f>
        <v>433444</v>
      </c>
      <c r="E56" s="10">
        <f>SUM(E53:E55)</f>
        <v>426976.38999999996</v>
      </c>
      <c r="F56" s="48">
        <f>ROUND(E56/D56*100,2)</f>
        <v>98.51</v>
      </c>
      <c r="G56" s="116"/>
      <c r="H56" s="10">
        <f>SUM(H53:H55)</f>
        <v>237125</v>
      </c>
      <c r="I56" s="117"/>
    </row>
    <row r="57" spans="1:9" s="118" customFormat="1" ht="12.75" hidden="1">
      <c r="A57" s="2"/>
      <c r="B57" s="10"/>
      <c r="C57" s="19"/>
      <c r="D57" s="10"/>
      <c r="E57" s="10"/>
      <c r="F57" s="48"/>
      <c r="G57" s="116"/>
      <c r="H57" s="117"/>
      <c r="I57" s="117"/>
    </row>
    <row r="58" spans="1:9" s="118" customFormat="1" ht="12.75" hidden="1">
      <c r="A58" s="2" t="s">
        <v>22</v>
      </c>
      <c r="B58" s="10"/>
      <c r="C58" s="19"/>
      <c r="D58" s="10"/>
      <c r="E58" s="5"/>
      <c r="F58" s="115"/>
      <c r="G58" s="116"/>
      <c r="H58" s="117"/>
      <c r="I58" s="117"/>
    </row>
    <row r="59" spans="1:9" s="118" customFormat="1" ht="12.75" hidden="1">
      <c r="A59" s="3" t="s">
        <v>21</v>
      </c>
      <c r="B59" s="12">
        <v>237600</v>
      </c>
      <c r="C59" s="21"/>
      <c r="D59" s="12"/>
      <c r="E59" s="34"/>
      <c r="F59" s="115"/>
      <c r="G59" s="116"/>
      <c r="H59" s="117"/>
      <c r="I59" s="117"/>
    </row>
    <row r="60" spans="1:9" s="118" customFormat="1" ht="12.75" hidden="1">
      <c r="A60" s="3"/>
      <c r="B60" s="12"/>
      <c r="C60" s="21"/>
      <c r="D60" s="12"/>
      <c r="E60" s="34"/>
      <c r="F60" s="115"/>
      <c r="G60" s="116"/>
      <c r="H60" s="117"/>
      <c r="I60" s="117"/>
    </row>
    <row r="61" spans="1:9" s="118" customFormat="1" ht="12.75" hidden="1">
      <c r="A61" s="2" t="s">
        <v>23</v>
      </c>
      <c r="B61" s="11">
        <f>SUM(B59:B60)</f>
        <v>237600</v>
      </c>
      <c r="C61" s="20"/>
      <c r="D61" s="11"/>
      <c r="E61" s="4"/>
      <c r="F61" s="48"/>
      <c r="G61" s="42"/>
      <c r="H61" s="4"/>
      <c r="I61" s="117"/>
    </row>
    <row r="62" spans="1:9" s="118" customFormat="1" ht="12.75" hidden="1">
      <c r="A62" s="2"/>
      <c r="B62" s="10"/>
      <c r="C62" s="19"/>
      <c r="D62" s="10"/>
      <c r="E62" s="10"/>
      <c r="F62" s="115"/>
      <c r="G62" s="116"/>
      <c r="H62" s="117"/>
      <c r="I62" s="117"/>
    </row>
    <row r="63" spans="1:9" s="118" customFormat="1" ht="12.75">
      <c r="A63" s="2"/>
      <c r="B63" s="10"/>
      <c r="C63" s="19"/>
      <c r="D63" s="10"/>
      <c r="E63" s="10"/>
      <c r="F63" s="115"/>
      <c r="G63" s="116"/>
      <c r="H63" s="117"/>
      <c r="I63" s="117"/>
    </row>
    <row r="64" spans="1:9" s="7" customFormat="1" ht="12.75">
      <c r="A64" s="2" t="s">
        <v>42</v>
      </c>
      <c r="B64" s="10"/>
      <c r="C64" s="19"/>
      <c r="D64" s="10"/>
      <c r="E64" s="5"/>
      <c r="F64" s="47"/>
      <c r="G64" s="41"/>
      <c r="H64" s="29"/>
      <c r="I64" s="29"/>
    </row>
    <row r="65" spans="1:9" s="7" customFormat="1" ht="12.75">
      <c r="A65" s="6" t="s">
        <v>29</v>
      </c>
      <c r="B65" s="12">
        <v>237600</v>
      </c>
      <c r="C65" s="21"/>
      <c r="D65" s="12">
        <v>51466</v>
      </c>
      <c r="E65" s="34">
        <v>50852.52</v>
      </c>
      <c r="F65" s="47">
        <f>ROUND(E65/D65*100,2)</f>
        <v>98.81</v>
      </c>
      <c r="G65" s="41"/>
      <c r="H65" s="29">
        <v>50806</v>
      </c>
      <c r="I65" s="29"/>
    </row>
    <row r="66" spans="1:9" s="7" customFormat="1" ht="12.75" hidden="1">
      <c r="A66" s="3"/>
      <c r="B66" s="12"/>
      <c r="C66" s="21"/>
      <c r="D66" s="12"/>
      <c r="E66" s="34"/>
      <c r="F66" s="47"/>
      <c r="G66" s="41"/>
      <c r="H66" s="29"/>
      <c r="I66" s="29"/>
    </row>
    <row r="67" spans="1:9" s="7" customFormat="1" ht="12.75">
      <c r="A67" s="2" t="s">
        <v>62</v>
      </c>
      <c r="B67" s="11">
        <f>SUM(B65:B66)</f>
        <v>237600</v>
      </c>
      <c r="C67" s="20"/>
      <c r="D67" s="11">
        <f>SUM(D65:D66)</f>
        <v>51466</v>
      </c>
      <c r="E67" s="4">
        <f>SUM(E65:E66)</f>
        <v>50852.52</v>
      </c>
      <c r="F67" s="48">
        <f>ROUND(E67/D67*100,2)</f>
        <v>98.81</v>
      </c>
      <c r="G67" s="42">
        <f>SUM(G65:G66)</f>
        <v>0</v>
      </c>
      <c r="H67" s="4">
        <f>SUM(H65:H66)</f>
        <v>50806</v>
      </c>
      <c r="I67" s="29"/>
    </row>
    <row r="68" spans="1:9" s="64" customFormat="1" ht="12.75">
      <c r="A68" s="73"/>
      <c r="B68" s="79"/>
      <c r="C68" s="80"/>
      <c r="D68" s="79"/>
      <c r="E68" s="69"/>
      <c r="F68" s="67"/>
      <c r="G68" s="68"/>
      <c r="H68" s="69"/>
      <c r="I68" s="63"/>
    </row>
    <row r="69" spans="1:9" s="118" customFormat="1" ht="25.5">
      <c r="A69" s="2" t="s">
        <v>43</v>
      </c>
      <c r="B69" s="11"/>
      <c r="C69" s="20"/>
      <c r="D69" s="11"/>
      <c r="E69" s="4"/>
      <c r="F69" s="48"/>
      <c r="G69" s="42"/>
      <c r="H69" s="4"/>
      <c r="I69" s="117"/>
    </row>
    <row r="70" spans="1:9" s="118" customFormat="1" ht="12.75">
      <c r="A70" s="6" t="s">
        <v>29</v>
      </c>
      <c r="B70" s="12"/>
      <c r="C70" s="21"/>
      <c r="D70" s="12">
        <v>5057</v>
      </c>
      <c r="E70" s="123">
        <v>3284.75</v>
      </c>
      <c r="F70" s="115">
        <f>ROUND(E70/D70*100,2)</f>
        <v>64.95</v>
      </c>
      <c r="G70" s="124"/>
      <c r="H70" s="123"/>
      <c r="I70" s="117"/>
    </row>
    <row r="71" spans="1:9" s="118" customFormat="1" ht="12.75">
      <c r="A71" s="3" t="s">
        <v>16</v>
      </c>
      <c r="B71" s="12"/>
      <c r="C71" s="21"/>
      <c r="D71" s="12">
        <v>1079</v>
      </c>
      <c r="E71" s="123">
        <v>900</v>
      </c>
      <c r="F71" s="115">
        <f aca="true" t="shared" si="3" ref="F71:F76">ROUND(E71/D71*100,2)</f>
        <v>83.41</v>
      </c>
      <c r="G71" s="124"/>
      <c r="H71" s="123"/>
      <c r="I71" s="117"/>
    </row>
    <row r="72" spans="1:9" s="118" customFormat="1" ht="12.75">
      <c r="A72" s="6" t="s">
        <v>37</v>
      </c>
      <c r="B72" s="12"/>
      <c r="C72" s="21"/>
      <c r="D72" s="12">
        <v>1113</v>
      </c>
      <c r="E72" s="123">
        <v>900</v>
      </c>
      <c r="F72" s="115">
        <f t="shared" si="3"/>
        <v>80.86</v>
      </c>
      <c r="G72" s="124"/>
      <c r="H72" s="123"/>
      <c r="I72" s="117"/>
    </row>
    <row r="73" spans="1:9" s="118" customFormat="1" ht="25.5">
      <c r="A73" s="6" t="s">
        <v>36</v>
      </c>
      <c r="B73" s="12"/>
      <c r="C73" s="21"/>
      <c r="D73" s="12">
        <v>1424</v>
      </c>
      <c r="E73" s="124">
        <v>1237.9</v>
      </c>
      <c r="F73" s="115">
        <f t="shared" si="3"/>
        <v>86.93</v>
      </c>
      <c r="G73" s="124"/>
      <c r="H73" s="123"/>
      <c r="I73" s="117"/>
    </row>
    <row r="74" spans="1:9" s="118" customFormat="1" ht="12.75">
      <c r="A74" s="6" t="s">
        <v>38</v>
      </c>
      <c r="B74" s="12"/>
      <c r="C74" s="21"/>
      <c r="D74" s="12">
        <v>969</v>
      </c>
      <c r="E74" s="124">
        <v>720</v>
      </c>
      <c r="F74" s="115">
        <f t="shared" si="3"/>
        <v>74.3</v>
      </c>
      <c r="G74" s="124"/>
      <c r="H74" s="123"/>
      <c r="I74" s="117"/>
    </row>
    <row r="75" spans="1:9" s="118" customFormat="1" ht="12.75" hidden="1">
      <c r="A75" s="6" t="s">
        <v>33</v>
      </c>
      <c r="B75" s="12"/>
      <c r="C75" s="21"/>
      <c r="D75" s="12">
        <v>0</v>
      </c>
      <c r="E75" s="124">
        <v>0</v>
      </c>
      <c r="F75" s="115" t="e">
        <f t="shared" si="3"/>
        <v>#DIV/0!</v>
      </c>
      <c r="G75" s="124"/>
      <c r="H75" s="123"/>
      <c r="I75" s="117"/>
    </row>
    <row r="76" spans="1:9" s="118" customFormat="1" ht="12.75">
      <c r="A76" s="2" t="s">
        <v>15</v>
      </c>
      <c r="B76" s="11"/>
      <c r="C76" s="20"/>
      <c r="D76" s="11">
        <f>SUM(D70:D75)</f>
        <v>9642</v>
      </c>
      <c r="E76" s="11">
        <f>SUM(E70:E75)</f>
        <v>7042.65</v>
      </c>
      <c r="F76" s="115">
        <f t="shared" si="3"/>
        <v>73.04</v>
      </c>
      <c r="G76" s="42"/>
      <c r="H76" s="4"/>
      <c r="I76" s="117"/>
    </row>
    <row r="77" spans="1:9" s="64" customFormat="1" ht="12.75">
      <c r="A77" s="73"/>
      <c r="B77" s="79"/>
      <c r="C77" s="80"/>
      <c r="D77" s="79"/>
      <c r="E77" s="69"/>
      <c r="F77" s="67"/>
      <c r="G77" s="68"/>
      <c r="H77" s="69"/>
      <c r="I77" s="63"/>
    </row>
    <row r="78" spans="1:9" s="64" customFormat="1" ht="25.5" hidden="1">
      <c r="A78" s="73" t="s">
        <v>44</v>
      </c>
      <c r="B78" s="79"/>
      <c r="C78" s="80"/>
      <c r="D78" s="79"/>
      <c r="E78" s="69"/>
      <c r="F78" s="61"/>
      <c r="G78" s="62"/>
      <c r="H78" s="63"/>
      <c r="I78" s="63"/>
    </row>
    <row r="79" spans="1:9" s="64" customFormat="1" ht="12.75" hidden="1">
      <c r="A79" s="57" t="s">
        <v>29</v>
      </c>
      <c r="B79" s="58">
        <v>800</v>
      </c>
      <c r="C79" s="59"/>
      <c r="D79" s="58">
        <v>0</v>
      </c>
      <c r="E79" s="60">
        <v>0</v>
      </c>
      <c r="F79" s="61">
        <v>0</v>
      </c>
      <c r="G79" s="87"/>
      <c r="H79" s="63">
        <v>286</v>
      </c>
      <c r="I79" s="63"/>
    </row>
    <row r="80" spans="1:9" s="64" customFormat="1" ht="12.75" hidden="1">
      <c r="A80" s="57"/>
      <c r="B80" s="58"/>
      <c r="C80" s="59"/>
      <c r="D80" s="58" t="s">
        <v>13</v>
      </c>
      <c r="E80" s="65"/>
      <c r="F80" s="61">
        <v>0</v>
      </c>
      <c r="G80" s="88"/>
      <c r="H80" s="63"/>
      <c r="I80" s="63"/>
    </row>
    <row r="81" spans="1:9" s="56" customFormat="1" ht="12.75" hidden="1">
      <c r="A81" s="73" t="s">
        <v>6</v>
      </c>
      <c r="B81" s="74">
        <f>SUM(B79:B80)</f>
        <v>800</v>
      </c>
      <c r="C81" s="75"/>
      <c r="D81" s="74">
        <f>SUM(D79:D80)</f>
        <v>0</v>
      </c>
      <c r="E81" s="72">
        <f>SUM(E79:E80)</f>
        <v>0</v>
      </c>
      <c r="F81" s="67">
        <v>0</v>
      </c>
      <c r="G81" s="79">
        <f>SUM(G79:G80)</f>
        <v>0</v>
      </c>
      <c r="H81" s="86">
        <f>SUM(H79:H80)</f>
        <v>286</v>
      </c>
      <c r="I81" s="55">
        <v>286</v>
      </c>
    </row>
    <row r="82" spans="1:9" s="56" customFormat="1" ht="12.75">
      <c r="A82" s="73"/>
      <c r="B82" s="74"/>
      <c r="C82" s="75"/>
      <c r="D82" s="74"/>
      <c r="E82" s="72"/>
      <c r="F82" s="67"/>
      <c r="G82" s="79"/>
      <c r="H82" s="86"/>
      <c r="I82" s="55"/>
    </row>
    <row r="83" spans="1:9" s="64" customFormat="1" ht="25.5">
      <c r="A83" s="2" t="s">
        <v>44</v>
      </c>
      <c r="B83" s="79"/>
      <c r="C83" s="80"/>
      <c r="D83" s="79"/>
      <c r="E83" s="69"/>
      <c r="F83" s="61"/>
      <c r="G83" s="62"/>
      <c r="H83" s="63"/>
      <c r="I83" s="63"/>
    </row>
    <row r="84" spans="1:9" s="64" customFormat="1" ht="12.75" hidden="1">
      <c r="A84" s="57" t="s">
        <v>33</v>
      </c>
      <c r="B84" s="82">
        <v>1000</v>
      </c>
      <c r="C84" s="83"/>
      <c r="D84" s="82">
        <v>0</v>
      </c>
      <c r="E84" s="84">
        <v>0</v>
      </c>
      <c r="F84" s="61">
        <v>0</v>
      </c>
      <c r="G84" s="85"/>
      <c r="H84" s="63">
        <v>1933</v>
      </c>
      <c r="I84" s="63"/>
    </row>
    <row r="85" spans="1:9" s="118" customFormat="1" ht="12.75">
      <c r="A85" s="6" t="s">
        <v>24</v>
      </c>
      <c r="B85" s="120"/>
      <c r="C85" s="121"/>
      <c r="D85" s="122">
        <v>302</v>
      </c>
      <c r="E85" s="122">
        <v>0</v>
      </c>
      <c r="F85" s="115">
        <f>ROUND(E85/D85*100,2)</f>
        <v>0</v>
      </c>
      <c r="G85" s="12"/>
      <c r="H85" s="117">
        <v>14636</v>
      </c>
      <c r="I85" s="117"/>
    </row>
    <row r="86" spans="1:9" s="24" customFormat="1" ht="12.75">
      <c r="A86" s="2" t="s">
        <v>6</v>
      </c>
      <c r="B86" s="10">
        <f>SUM(B84:B84)</f>
        <v>1000</v>
      </c>
      <c r="C86" s="19"/>
      <c r="D86" s="10">
        <f>SUM(D84:D85)</f>
        <v>302</v>
      </c>
      <c r="E86" s="5">
        <f>SUM(E84:E85)</f>
        <v>0</v>
      </c>
      <c r="F86" s="48">
        <f>ROUND(E86/D86*100,2)</f>
        <v>0</v>
      </c>
      <c r="G86" s="11">
        <f>SUM(G84:G84)</f>
        <v>0</v>
      </c>
      <c r="H86" s="125">
        <f>SUM(H84:H85)</f>
        <v>16569</v>
      </c>
      <c r="I86" s="14">
        <v>24275</v>
      </c>
    </row>
    <row r="87" spans="1:9" s="56" customFormat="1" ht="12.75">
      <c r="A87" s="73"/>
      <c r="B87" s="74"/>
      <c r="C87" s="75"/>
      <c r="D87" s="74"/>
      <c r="E87" s="72"/>
      <c r="F87" s="67"/>
      <c r="G87" s="79"/>
      <c r="H87" s="86"/>
      <c r="I87" s="55"/>
    </row>
    <row r="88" spans="1:9" s="7" customFormat="1" ht="25.5">
      <c r="A88" s="2" t="s">
        <v>45</v>
      </c>
      <c r="B88" s="10"/>
      <c r="C88" s="19"/>
      <c r="D88" s="10"/>
      <c r="E88" s="5"/>
      <c r="F88" s="47"/>
      <c r="G88" s="41"/>
      <c r="H88" s="29"/>
      <c r="I88" s="29"/>
    </row>
    <row r="89" spans="1:9" s="118" customFormat="1" ht="12.75">
      <c r="A89" s="3" t="s">
        <v>21</v>
      </c>
      <c r="B89" s="12">
        <v>237600</v>
      </c>
      <c r="C89" s="21"/>
      <c r="D89" s="12">
        <v>208269.95</v>
      </c>
      <c r="E89" s="123">
        <v>192351.91</v>
      </c>
      <c r="F89" s="115">
        <f>ROUND(E89/D89*100,2)</f>
        <v>92.36</v>
      </c>
      <c r="G89" s="116"/>
      <c r="H89" s="117">
        <v>290947</v>
      </c>
      <c r="I89" s="117"/>
    </row>
    <row r="90" spans="1:9" s="7" customFormat="1" ht="12.75" hidden="1">
      <c r="A90" s="3"/>
      <c r="B90" s="12"/>
      <c r="C90" s="21"/>
      <c r="D90" s="12"/>
      <c r="E90" s="34"/>
      <c r="F90" s="47"/>
      <c r="G90" s="41"/>
      <c r="H90" s="29"/>
      <c r="I90" s="29"/>
    </row>
    <row r="91" spans="1:9" s="7" customFormat="1" ht="12.75">
      <c r="A91" s="35" t="s">
        <v>63</v>
      </c>
      <c r="B91" s="37">
        <f>SUM(B89:B90)</f>
        <v>237600</v>
      </c>
      <c r="C91" s="36"/>
      <c r="D91" s="37">
        <f>SUM(D89:D90)</f>
        <v>208269.95</v>
      </c>
      <c r="E91" s="38">
        <f>SUM(E89:E90)</f>
        <v>192351.91</v>
      </c>
      <c r="F91" s="49">
        <f>ROUND(E91/D91*100,2)</f>
        <v>92.36</v>
      </c>
      <c r="G91" s="42">
        <f>SUM(G89:G90)</f>
        <v>0</v>
      </c>
      <c r="H91" s="4">
        <f>SUM(H89:H90)</f>
        <v>290947</v>
      </c>
      <c r="I91" s="29"/>
    </row>
    <row r="92" spans="1:9" s="7" customFormat="1" ht="12.75">
      <c r="A92" s="35"/>
      <c r="B92" s="127"/>
      <c r="C92" s="128"/>
      <c r="D92" s="127"/>
      <c r="E92" s="38"/>
      <c r="F92" s="49"/>
      <c r="G92" s="42"/>
      <c r="H92" s="4"/>
      <c r="I92" s="29"/>
    </row>
    <row r="93" spans="1:9" s="135" customFormat="1" ht="25.5">
      <c r="A93" s="145" t="s">
        <v>58</v>
      </c>
      <c r="B93" s="129"/>
      <c r="C93" s="130"/>
      <c r="D93" s="129"/>
      <c r="E93" s="131"/>
      <c r="F93" s="132"/>
      <c r="G93" s="133"/>
      <c r="H93" s="134"/>
      <c r="I93" s="134"/>
    </row>
    <row r="94" spans="1:9" s="118" customFormat="1" ht="12.75">
      <c r="A94" s="6" t="s">
        <v>38</v>
      </c>
      <c r="B94" s="23">
        <v>800</v>
      </c>
      <c r="C94" s="17"/>
      <c r="D94" s="23">
        <v>18500</v>
      </c>
      <c r="E94" s="152">
        <v>18466</v>
      </c>
      <c r="F94" s="115">
        <f>ROUND(E94/D94*100,2)</f>
        <v>99.82</v>
      </c>
      <c r="G94" s="119"/>
      <c r="H94" s="117">
        <v>286</v>
      </c>
      <c r="I94" s="117"/>
    </row>
    <row r="95" spans="1:9" s="118" customFormat="1" ht="12.75" hidden="1">
      <c r="A95" s="6"/>
      <c r="B95" s="23"/>
      <c r="C95" s="17"/>
      <c r="D95" s="23" t="s">
        <v>13</v>
      </c>
      <c r="E95" s="123"/>
      <c r="F95" s="115">
        <v>0</v>
      </c>
      <c r="G95" s="124"/>
      <c r="H95" s="117"/>
      <c r="I95" s="117"/>
    </row>
    <row r="96" spans="1:9" s="24" customFormat="1" ht="12.75">
      <c r="A96" s="2" t="s">
        <v>57</v>
      </c>
      <c r="B96" s="10">
        <f>SUM(B94:B95)</f>
        <v>800</v>
      </c>
      <c r="C96" s="19"/>
      <c r="D96" s="10">
        <f>SUM(D94:D95)</f>
        <v>18500</v>
      </c>
      <c r="E96" s="5">
        <f>SUM(E94:E95)</f>
        <v>18466</v>
      </c>
      <c r="F96" s="48">
        <f>ROUND(E96/D96*100,2)</f>
        <v>99.82</v>
      </c>
      <c r="G96" s="11">
        <f>SUM(G94:G95)</f>
        <v>0</v>
      </c>
      <c r="H96" s="125">
        <f>SUM(H94:H95)</f>
        <v>286</v>
      </c>
      <c r="I96" s="14">
        <v>286</v>
      </c>
    </row>
    <row r="97" spans="1:9" s="24" customFormat="1" ht="12.75">
      <c r="A97" s="2"/>
      <c r="B97" s="10"/>
      <c r="C97" s="19"/>
      <c r="D97" s="10"/>
      <c r="E97" s="5"/>
      <c r="F97" s="48"/>
      <c r="G97" s="11"/>
      <c r="H97" s="125"/>
      <c r="I97" s="14"/>
    </row>
    <row r="98" spans="1:9" s="118" customFormat="1" ht="12.75">
      <c r="A98" s="2" t="s">
        <v>46</v>
      </c>
      <c r="B98" s="11"/>
      <c r="C98" s="20"/>
      <c r="D98" s="11"/>
      <c r="E98" s="4"/>
      <c r="F98" s="115"/>
      <c r="G98" s="116"/>
      <c r="H98" s="117"/>
      <c r="I98" s="117"/>
    </row>
    <row r="99" spans="1:9" s="118" customFormat="1" ht="12.75">
      <c r="A99" s="6" t="s">
        <v>29</v>
      </c>
      <c r="B99" s="23">
        <v>800</v>
      </c>
      <c r="C99" s="17"/>
      <c r="D99" s="23">
        <v>76356</v>
      </c>
      <c r="E99" s="152">
        <v>61258.78</v>
      </c>
      <c r="F99" s="115">
        <f>ROUND(E99/D99*100,2)</f>
        <v>80.23</v>
      </c>
      <c r="G99" s="119"/>
      <c r="H99" s="117">
        <v>286</v>
      </c>
      <c r="I99" s="117"/>
    </row>
    <row r="100" spans="1:9" s="118" customFormat="1" ht="12.75" hidden="1">
      <c r="A100" s="6"/>
      <c r="B100" s="23"/>
      <c r="C100" s="17"/>
      <c r="D100" s="23" t="s">
        <v>13</v>
      </c>
      <c r="E100" s="123"/>
      <c r="F100" s="115">
        <v>0</v>
      </c>
      <c r="G100" s="124"/>
      <c r="H100" s="117"/>
      <c r="I100" s="117"/>
    </row>
    <row r="101" spans="1:9" s="24" customFormat="1" ht="13.5" thickBot="1">
      <c r="A101" s="2" t="s">
        <v>30</v>
      </c>
      <c r="B101" s="10">
        <f>SUM(B99:B100)</f>
        <v>800</v>
      </c>
      <c r="C101" s="19"/>
      <c r="D101" s="10">
        <f>SUM(D99:D100)</f>
        <v>76356</v>
      </c>
      <c r="E101" s="5">
        <f>SUM(E99:E100)</f>
        <v>61258.78</v>
      </c>
      <c r="F101" s="48">
        <f>ROUND(E101/D101*100,2)</f>
        <v>80.23</v>
      </c>
      <c r="G101" s="11">
        <f>SUM(G99:G100)</f>
        <v>0</v>
      </c>
      <c r="H101" s="125">
        <f>SUM(H99:H100)</f>
        <v>286</v>
      </c>
      <c r="I101" s="14">
        <v>286</v>
      </c>
    </row>
    <row r="102" spans="1:9" s="52" customFormat="1" ht="26.25" thickBot="1">
      <c r="A102" s="139" t="s">
        <v>27</v>
      </c>
      <c r="B102" s="140" t="e">
        <f>SUM(B15,B22,B26,B29,#REF!,#REF!,B39,B50,B67,B81)</f>
        <v>#REF!</v>
      </c>
      <c r="C102" s="140" t="e">
        <f>SUM(C15,C22,C26,C29,#REF!,#REF!,C39,C50,C67,C81)</f>
        <v>#REF!</v>
      </c>
      <c r="D102" s="141">
        <f>SUM(D15,D22,D26,D31,D39,D50,D56,D67,D76,D86,D91,D96,D101)</f>
        <v>6641196.95</v>
      </c>
      <c r="E102" s="141">
        <f>SUM(E15,E22,E26,E31,E39,E50,E56,E67,E76,E86,E91,E96,E101)</f>
        <v>6413169.74</v>
      </c>
      <c r="F102" s="142">
        <f>ROUND(E102/D102*100,2)</f>
        <v>96.57</v>
      </c>
      <c r="G102" s="143" t="e">
        <f>SUM(G15,G22,G26,G29,#REF!,#REF!,G39,G50,G67,G81)</f>
        <v>#REF!</v>
      </c>
      <c r="H102" s="143" t="e">
        <f>SUM(H15,H22,H26,H29,#REF!,#REF!,H39,H50,H56,H61,H67,H81)</f>
        <v>#REF!</v>
      </c>
      <c r="I102" s="143" t="e">
        <f>SUM(I15,I22,I26,I29,#REF!,#REF!,I39,I50,I67,I81)</f>
        <v>#REF!</v>
      </c>
    </row>
    <row r="103" spans="1:9" s="98" customFormat="1" ht="12.75" hidden="1">
      <c r="A103" s="99"/>
      <c r="B103" s="100"/>
      <c r="C103" s="100"/>
      <c r="D103" s="101"/>
      <c r="E103" s="101"/>
      <c r="F103" s="102"/>
      <c r="G103" s="103"/>
      <c r="H103" s="103"/>
      <c r="I103" s="103"/>
    </row>
    <row r="104" spans="1:9" s="98" customFormat="1" ht="21.75" customHeight="1">
      <c r="A104" s="161" t="s">
        <v>28</v>
      </c>
      <c r="B104" s="162"/>
      <c r="C104" s="162"/>
      <c r="D104" s="162"/>
      <c r="E104" s="162"/>
      <c r="F104" s="163"/>
      <c r="G104" s="103"/>
      <c r="H104" s="103"/>
      <c r="I104" s="103"/>
    </row>
    <row r="105" spans="1:9" s="7" customFormat="1" ht="25.5">
      <c r="A105" s="2" t="s">
        <v>48</v>
      </c>
      <c r="B105" s="11">
        <v>71300</v>
      </c>
      <c r="C105" s="20"/>
      <c r="D105" s="11">
        <v>77000</v>
      </c>
      <c r="E105" s="4">
        <v>76467.86</v>
      </c>
      <c r="F105" s="48">
        <f aca="true" t="shared" si="4" ref="F105:F114">ROUND(E105/D105*100,2)</f>
        <v>99.31</v>
      </c>
      <c r="G105" s="43"/>
      <c r="H105" s="14">
        <v>75000</v>
      </c>
      <c r="I105" s="29"/>
    </row>
    <row r="106" spans="1:9" s="7" customFormat="1" ht="25.5">
      <c r="A106" s="2" t="s">
        <v>47</v>
      </c>
      <c r="B106" s="11">
        <v>71300</v>
      </c>
      <c r="C106" s="20"/>
      <c r="D106" s="11">
        <v>19234</v>
      </c>
      <c r="E106" s="4">
        <v>19234</v>
      </c>
      <c r="F106" s="48">
        <f t="shared" si="4"/>
        <v>100</v>
      </c>
      <c r="G106" s="41"/>
      <c r="H106" s="14">
        <v>15800</v>
      </c>
      <c r="I106" s="29"/>
    </row>
    <row r="107" spans="1:9" s="15" customFormat="1" ht="38.25">
      <c r="A107" s="33" t="s">
        <v>49</v>
      </c>
      <c r="B107" s="31"/>
      <c r="C107" s="31"/>
      <c r="D107" s="39">
        <v>1664</v>
      </c>
      <c r="E107" s="39">
        <v>800</v>
      </c>
      <c r="F107" s="48">
        <f t="shared" si="4"/>
        <v>48.08</v>
      </c>
      <c r="G107" s="32"/>
      <c r="H107" s="32"/>
      <c r="I107" s="32"/>
    </row>
    <row r="108" spans="1:9" s="98" customFormat="1" ht="13.5" hidden="1" thickBot="1">
      <c r="A108" s="104" t="s">
        <v>26</v>
      </c>
      <c r="B108" s="105"/>
      <c r="C108" s="105"/>
      <c r="D108" s="106"/>
      <c r="E108" s="105"/>
      <c r="F108" s="95" t="e">
        <f t="shared" si="4"/>
        <v>#DIV/0!</v>
      </c>
      <c r="G108" s="103"/>
      <c r="H108" s="103" t="e">
        <f>SUM(H102,#REF!)</f>
        <v>#REF!</v>
      </c>
      <c r="I108" s="103"/>
    </row>
    <row r="109" spans="1:9" s="118" customFormat="1" ht="26.25" thickBot="1">
      <c r="A109" s="2" t="s">
        <v>54</v>
      </c>
      <c r="B109" s="12">
        <v>237600</v>
      </c>
      <c r="C109" s="21"/>
      <c r="D109" s="11">
        <v>723120.59</v>
      </c>
      <c r="E109" s="4">
        <v>617330.01</v>
      </c>
      <c r="F109" s="48">
        <f>ROUND(E109/D109*100,2)</f>
        <v>85.37</v>
      </c>
      <c r="G109" s="116"/>
      <c r="H109" s="117">
        <v>290947</v>
      </c>
      <c r="I109" s="117"/>
    </row>
    <row r="110" spans="1:9" s="64" customFormat="1" ht="12.75" hidden="1">
      <c r="A110" s="90"/>
      <c r="B110" s="85"/>
      <c r="C110" s="89"/>
      <c r="D110" s="85"/>
      <c r="E110" s="76"/>
      <c r="F110" s="61"/>
      <c r="G110" s="62"/>
      <c r="H110" s="63"/>
      <c r="I110" s="63"/>
    </row>
    <row r="111" spans="1:9" s="64" customFormat="1" ht="13.5" hidden="1" thickBot="1">
      <c r="A111" s="91" t="s">
        <v>23</v>
      </c>
      <c r="B111" s="92">
        <f>SUM(B109:B110)</f>
        <v>237600</v>
      </c>
      <c r="C111" s="93"/>
      <c r="D111" s="92">
        <f>SUM(D109:D110)</f>
        <v>723120.59</v>
      </c>
      <c r="E111" s="94">
        <f>SUM(E109:E110)</f>
        <v>617330.01</v>
      </c>
      <c r="F111" s="95">
        <f>ROUND(E111/D111*100,2)</f>
        <v>85.37</v>
      </c>
      <c r="G111" s="68">
        <f>SUM(G109:G110)</f>
        <v>0</v>
      </c>
      <c r="H111" s="69">
        <f>SUM(H109:H110)</f>
        <v>290947</v>
      </c>
      <c r="I111" s="63"/>
    </row>
    <row r="112" spans="1:9" s="98" customFormat="1" ht="26.25" thickBot="1">
      <c r="A112" s="144" t="s">
        <v>50</v>
      </c>
      <c r="B112" s="108"/>
      <c r="C112" s="108"/>
      <c r="D112" s="141">
        <f>SUM(D105,D106,D107,D109)</f>
        <v>821018.59</v>
      </c>
      <c r="E112" s="141">
        <f>SUM(E105,E106,E107,E109)</f>
        <v>713831.87</v>
      </c>
      <c r="F112" s="142">
        <f t="shared" si="4"/>
        <v>86.94</v>
      </c>
      <c r="G112" s="103"/>
      <c r="H112" s="103"/>
      <c r="I112" s="103"/>
    </row>
    <row r="113" spans="1:9" s="98" customFormat="1" ht="13.5" thickBot="1">
      <c r="A113" s="107"/>
      <c r="B113" s="108"/>
      <c r="C113" s="108"/>
      <c r="D113" s="96"/>
      <c r="E113" s="96"/>
      <c r="F113" s="97"/>
      <c r="G113" s="103"/>
      <c r="H113" s="103"/>
      <c r="I113" s="103"/>
    </row>
    <row r="114" spans="1:9" s="118" customFormat="1" ht="13.5" thickBot="1">
      <c r="A114" s="146" t="s">
        <v>51</v>
      </c>
      <c r="B114" s="147"/>
      <c r="C114" s="148"/>
      <c r="D114" s="141">
        <f>SUM(D102,D112)</f>
        <v>7462215.54</v>
      </c>
      <c r="E114" s="141">
        <f>SUM(E102,E112)</f>
        <v>7127001.61</v>
      </c>
      <c r="F114" s="142">
        <f t="shared" si="4"/>
        <v>95.51</v>
      </c>
      <c r="G114" s="149"/>
      <c r="H114" s="14" t="e">
        <f>SUM(H102,#REF!,#REF!)</f>
        <v>#REF!</v>
      </c>
      <c r="I114" s="117"/>
    </row>
    <row r="116" spans="1:4" ht="12.75" hidden="1">
      <c r="A116" s="22" t="s">
        <v>7</v>
      </c>
      <c r="B116" s="8"/>
      <c r="C116" s="22"/>
      <c r="D116" s="8">
        <v>2987993</v>
      </c>
    </row>
    <row r="117" spans="1:4" ht="12.75" hidden="1">
      <c r="A117" s="22" t="s">
        <v>9</v>
      </c>
      <c r="B117" s="8"/>
      <c r="C117" s="22"/>
      <c r="D117" s="8">
        <v>35750</v>
      </c>
    </row>
    <row r="118" spans="1:4" ht="12.75" hidden="1">
      <c r="A118" s="22" t="s">
        <v>10</v>
      </c>
      <c r="B118" s="8"/>
      <c r="C118" s="22"/>
      <c r="D118" s="8">
        <v>2952243</v>
      </c>
    </row>
    <row r="119" spans="1:4" ht="12.75" hidden="1">
      <c r="A119" s="22" t="s">
        <v>11</v>
      </c>
      <c r="B119" s="8"/>
      <c r="C119" s="22"/>
      <c r="D119" s="8" t="e">
        <f>ROUND((D118/C102),2)</f>
        <v>#REF!</v>
      </c>
    </row>
  </sheetData>
  <sheetProtection/>
  <mergeCells count="4">
    <mergeCell ref="A5:H5"/>
    <mergeCell ref="E3:F3"/>
    <mergeCell ref="A7:F7"/>
    <mergeCell ref="A104:F104"/>
  </mergeCells>
  <printOptions/>
  <pageMargins left="0.984251968503937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d_barwicka</cp:lastModifiedBy>
  <cp:lastPrinted>2011-08-08T13:28:53Z</cp:lastPrinted>
  <dcterms:created xsi:type="dcterms:W3CDTF">2005-08-03T15:42:25Z</dcterms:created>
  <dcterms:modified xsi:type="dcterms:W3CDTF">2012-03-13T16:55:13Z</dcterms:modified>
  <cp:category/>
  <cp:version/>
  <cp:contentType/>
  <cp:contentStatus/>
</cp:coreProperties>
</file>