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3" sheetId="1" r:id="rId1"/>
    <sheet name="ZAŁ 11" sheetId="2" r:id="rId2"/>
    <sheet name="ZAŁ 5" sheetId="3" r:id="rId3"/>
    <sheet name="ZAŁ 8" sheetId="4" r:id="rId4"/>
    <sheet name="ZAŁ 7" sheetId="5" r:id="rId5"/>
    <sheet name="ZAŁ 4" sheetId="6" r:id="rId6"/>
    <sheet name="ZAŁ 6" sheetId="7" r:id="rId7"/>
    <sheet name="ZAL 9" sheetId="8" r:id="rId8"/>
    <sheet name="ZAŁ 10" sheetId="9" r:id="rId9"/>
    <sheet name="Arkusz1" sheetId="10" state="hidden" r:id="rId10"/>
  </sheets>
  <definedNames>
    <definedName name="_xlnm.Print_Titles" localSheetId="1">'ZAŁ 11'!$1:$4</definedName>
    <definedName name="_xlnm.Print_Titles" localSheetId="0">'ZAŁ 3'!$3:$8</definedName>
    <definedName name="_xlnm.Print_Titles" localSheetId="2">'ZAŁ 5'!$5:$9</definedName>
    <definedName name="_xlnm.Print_Titles" localSheetId="3">'ZAŁ 8'!$4:$9</definedName>
  </definedNames>
  <calcPr fullCalcOnLoad="1"/>
</workbook>
</file>

<file path=xl/sharedStrings.xml><?xml version="1.0" encoding="utf-8"?>
<sst xmlns="http://schemas.openxmlformats.org/spreadsheetml/2006/main" count="652" uniqueCount="282">
  <si>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</si>
  <si>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</si>
  <si>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</si>
  <si>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</si>
  <si>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</si>
  <si>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</si>
  <si>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</si>
  <si>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</si>
  <si>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Budowa oświetlenia ulicznego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</si>
  <si>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</si>
  <si>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</si>
  <si>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</si>
  <si>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</si>
  <si>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</si>
  <si>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</si>
  <si>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</si>
  <si>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</si>
  <si>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</si>
  <si>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</si>
  <si>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</si>
  <si>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</si>
  <si>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</si>
  <si>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</si>
  <si>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</si>
  <si>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</si>
  <si>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</si>
  <si>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</si>
  <si>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</si>
  <si>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</si>
  <si>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</si>
  <si>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</si>
  <si>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</si>
  <si>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</si>
  <si>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</si>
  <si>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</si>
  <si>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</si>
  <si>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</si>
  <si>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</si>
  <si>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</si>
  <si>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</si>
  <si>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</si>
  <si>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</si>
  <si>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</si>
  <si>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</si>
  <si>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</si>
  <si>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</si>
  <si>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</si>
  <si>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</si>
  <si>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</si>
  <si>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</si>
  <si>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</si>
  <si>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</si>
  <si>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</si>
  <si>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</si>
  <si>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</si>
  <si>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</si>
  <si>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</si>
  <si>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</si>
  <si>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</si>
  <si>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</si>
  <si>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</si>
  <si>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</si>
  <si>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</si>
  <si>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</si>
  <si>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</si>
  <si>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</si>
  <si>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</si>
  <si>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</si>
  <si>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</si>
  <si>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</si>
  <si>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</si>
  <si>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</si>
  <si>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</si>
  <si>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</si>
  <si>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</si>
  <si>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</si>
  <si>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</si>
  <si>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</si>
  <si>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</si>
  <si>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</si>
  <si>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</si>
  <si>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</si>
  <si>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</si>
  <si>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</si>
  <si>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</si>
  <si>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</si>
  <si>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</si>
  <si>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</si>
  <si>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</si>
  <si>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</si>
  <si>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</si>
  <si>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</si>
  <si>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</si>
  <si>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</si>
  <si>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</si>
  <si>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</si>
  <si>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</si>
  <si>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</si>
  <si>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</si>
  <si>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</si>
  <si>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</si>
  <si>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</si>
  <si>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</si>
  <si>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</si>
  <si>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</si>
  <si>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</si>
  <si>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</si>
  <si>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</si>
  <si>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</si>
  <si>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</si>
  <si>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</si>
  <si>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</si>
  <si>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</si>
  <si>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</si>
  <si>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</si>
  <si>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</si>
  <si>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</si>
  <si>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</si>
  <si>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</si>
  <si>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</si>
  <si>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</si>
  <si>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</si>
  <si>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</si>
  <si>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</si>
  <si>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</si>
  <si>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</si>
  <si>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</si>
  <si>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</si>
  <si>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</si>
  <si>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</si>
  <si>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</si>
  <si>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</si>
  <si>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</si>
  <si>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</si>
  <si>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</si>
  <si>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</si>
  <si>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</si>
  <si>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</si>
  <si>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</si>
  <si>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</si>
  <si>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</si>
  <si>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</si>
  <si>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</si>
  <si>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</si>
  <si>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</si>
  <si>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</si>
  <si>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</si>
  <si>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</si>
  <si>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</si>
  <si>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</si>
  <si>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</si>
  <si>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</si>
  <si>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</si>
  <si>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</si>
  <si>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</si>
  <si>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</si>
  <si>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</si>
  <si>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</si>
  <si>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</si>
  <si>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</si>
  <si>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</si>
  <si>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</si>
  <si>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</si>
  <si>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</si>
  <si>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</si>
  <si>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</si>
  <si>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</si>
  <si>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</si>
  <si>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na programy i projekty realizowane ze środków pochodzących z budżetu Unii Europejskiej oraz innych źródeł zagranicznych, niepodlegających zwrotowi na 2011 rok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</si>
  <si>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</si>
  <si>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</si>
  <si>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</si>
  <si>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</si>
  <si>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</si>
  <si>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</si>
  <si>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</si>
  <si>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</si>
  <si>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</si>
  <si>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</si>
  <si>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</si>
  <si>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</si>
  <si>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</si>
  <si>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</si>
  <si>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</si>
  <si>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</si>
  <si>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</si>
  <si>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</si>
  <si>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</si>
  <si>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</si>
  <si>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</si>
  <si>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</si>
  <si>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</si>
  <si>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</si>
  <si>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</si>
  <si>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</si>
  <si>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</si>
  <si>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</si>
  <si>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</si>
  <si>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</si>
  <si>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</si>
  <si>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</si>
  <si>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</si>
  <si>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</si>
  <si>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</si>
  <si>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</si>
  <si>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</si>
  <si>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</si>
  <si>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</si>
  <si>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</si>
  <si>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</si>
  <si>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</si>
  <si>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</si>
  <si>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</si>
  <si>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</si>
  <si>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</si>
  <si>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</si>
  <si>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</si>
  <si>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</si>
  <si>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</si>
  <si>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</si>
  <si>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</si>
  <si>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</si>
  <si>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</si>
  <si>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</si>
  <si>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</si>
  <si>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</si>
  <si>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</si>
  <si>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</si>
  <si>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</si>
  <si>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</si>
  <si>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</si>
  <si>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</si>
  <si>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</si>
  <si>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</si>
  <si>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</si>
  <si>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</si>
  <si>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</si>
  <si>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</si>
  <si>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</si>
  <si>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</si>
  <si>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</si>
  <si>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</si>
  <si>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</si>
  <si>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</si>
  <si>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</si>
  <si>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</si>
  <si>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</si>
  <si>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</si>
  <si>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</si>
  <si>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</si>
  <si>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</si>
  <si>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</si>
  <si>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</si>
  <si>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</si>
  <si>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</si>
  <si>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</si>
  <si>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</si>
  <si>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</si>
  <si>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</si>
  <si>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</si>
  <si>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</si>
  <si>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</si>
  <si>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</si>
  <si>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</si>
  <si>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</si>
  <si>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</si>
  <si>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</si>
  <si>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</si>
  <si>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</si>
  <si>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>Plan roku budżetowego2011 (7+8+10+11)</t>
  </si>
  <si>
    <t>Wykonanie w roku budżetowym</t>
  </si>
  <si>
    <t>%</t>
  </si>
  <si>
    <t>Wykonanie</t>
  </si>
  <si>
    <t>Wykonanie w   2011 r.</t>
  </si>
  <si>
    <t>Plan</t>
  </si>
  <si>
    <t xml:space="preserve">Wykonanie </t>
  </si>
  <si>
    <t>Kwota planu
2011 r.</t>
  </si>
  <si>
    <t>Plan dotacji</t>
  </si>
  <si>
    <t>Wykonanie dotacji</t>
  </si>
  <si>
    <t>Plan wydatków w roku budżetowym 2011</t>
  </si>
  <si>
    <t>Załącznik Nr 5</t>
  </si>
  <si>
    <t>Plan roku budżetowego 2011 (6+7+9+10)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</si>
</sst>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0.000%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7"/>
      <name val="Arial CE"/>
      <family val="0"/>
    </font>
    <font>
      <sz val="9"/>
      <name val="Arial"/>
      <family val="2"/>
    </font>
    <font>
      <sz val="9"/>
      <color indexed="10"/>
      <name val="Times New Roman CE"/>
      <family val="1"/>
    </font>
    <font>
      <sz val="14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Arial CE"/>
      <family val="0"/>
    </font>
    <font>
      <sz val="5"/>
      <color indexed="10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35" fillId="0" borderId="2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 wrapText="1"/>
    </xf>
    <xf numFmtId="0" fontId="13" fillId="0" borderId="21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4" fontId="44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1" xfId="0" applyFont="1" applyBorder="1" applyAlignment="1">
      <alignment/>
    </xf>
    <xf numFmtId="4" fontId="15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0" fontId="37" fillId="0" borderId="22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7" fillId="0" borderId="22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 quotePrefix="1">
      <alignment/>
    </xf>
    <xf numFmtId="4" fontId="46" fillId="0" borderId="10" xfId="0" applyNumberFormat="1" applyFont="1" applyBorder="1" applyAlignment="1">
      <alignment vertical="top"/>
    </xf>
    <xf numFmtId="1" fontId="42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46" fillId="0" borderId="23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0" fontId="46" fillId="0" borderId="10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0" fillId="0" borderId="20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4" fontId="48" fillId="0" borderId="19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10" fontId="10" fillId="0" borderId="15" xfId="0" applyNumberFormat="1" applyFont="1" applyBorder="1" applyAlignment="1">
      <alignment/>
    </xf>
    <xf numFmtId="10" fontId="10" fillId="0" borderId="16" xfId="0" applyNumberFormat="1" applyFon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7" fillId="0" borderId="18" xfId="0" applyFont="1" applyBorder="1" applyAlignment="1">
      <alignment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top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right" vertical="center" wrapText="1"/>
    </xf>
    <xf numFmtId="10" fontId="0" fillId="0" borderId="14" xfId="0" applyNumberFormat="1" applyFont="1" applyBorder="1" applyAlignment="1">
      <alignment horizontal="right" vertical="center"/>
    </xf>
    <xf numFmtId="10" fontId="0" fillId="0" borderId="1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0" fillId="0" borderId="16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 vertical="top" wrapText="1"/>
    </xf>
    <xf numFmtId="10" fontId="40" fillId="0" borderId="10" xfId="0" applyNumberFormat="1" applyFont="1" applyBorder="1" applyAlignment="1">
      <alignment vertical="top" wrapText="1"/>
    </xf>
    <xf numFmtId="10" fontId="41" fillId="0" borderId="10" xfId="0" applyNumberFormat="1" applyFont="1" applyBorder="1" applyAlignment="1">
      <alignment vertical="top" wrapText="1"/>
    </xf>
    <xf numFmtId="4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>
      <alignment vertical="top" wrapText="1"/>
    </xf>
    <xf numFmtId="4" fontId="41" fillId="0" borderId="1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" fillId="0" borderId="16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/>
    </xf>
    <xf numFmtId="4" fontId="48" fillId="0" borderId="15" xfId="0" applyNumberFormat="1" applyFont="1" applyBorder="1" applyAlignment="1">
      <alignment/>
    </xf>
    <xf numFmtId="4" fontId="48" fillId="0" borderId="19" xfId="0" applyNumberFormat="1" applyFont="1" applyBorder="1" applyAlignment="1">
      <alignment/>
    </xf>
    <xf numFmtId="0" fontId="53" fillId="0" borderId="15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4" fontId="48" fillId="0" borderId="24" xfId="0" applyNumberFormat="1" applyFont="1" applyBorder="1" applyAlignment="1">
      <alignment/>
    </xf>
    <xf numFmtId="0" fontId="48" fillId="0" borderId="16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4" fontId="37" fillId="0" borderId="0" xfId="0" applyNumberFormat="1" applyFont="1" applyAlignment="1">
      <alignment horizontal="right"/>
    </xf>
    <xf numFmtId="10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0" fontId="0" fillId="0" borderId="20" xfId="0" applyNumberFormat="1" applyFont="1" applyBorder="1" applyAlignment="1">
      <alignment vertical="center"/>
    </xf>
    <xf numFmtId="4" fontId="34" fillId="0" borderId="0" xfId="0" applyNumberFormat="1" applyFont="1" applyAlignment="1">
      <alignment horizontal="right"/>
    </xf>
    <xf numFmtId="10" fontId="34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0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5" fillId="0" borderId="14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vertical="center"/>
    </xf>
    <xf numFmtId="10" fontId="46" fillId="0" borderId="10" xfId="0" applyNumberFormat="1" applyFont="1" applyBorder="1" applyAlignment="1" applyProtection="1">
      <alignment vertical="center"/>
      <protection/>
    </xf>
    <xf numFmtId="3" fontId="46" fillId="0" borderId="10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4" fontId="46" fillId="0" borderId="14" xfId="0" applyNumberFormat="1" applyFont="1" applyBorder="1" applyAlignment="1">
      <alignment vertical="center"/>
    </xf>
    <xf numFmtId="10" fontId="46" fillId="0" borderId="10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4" fontId="46" fillId="0" borderId="10" xfId="0" applyNumberFormat="1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49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right" vertical="top" wrapText="1"/>
    </xf>
    <xf numFmtId="10" fontId="41" fillId="0" borderId="10" xfId="0" applyNumberFormat="1" applyFont="1" applyBorder="1" applyAlignment="1">
      <alignment horizontal="right" vertical="top" wrapText="1"/>
    </xf>
    <xf numFmtId="10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vertical="top" wrapText="1"/>
    </xf>
    <xf numFmtId="0" fontId="16" fillId="0" borderId="26" xfId="0" applyFont="1" applyBorder="1" applyAlignment="1">
      <alignment/>
    </xf>
    <xf numFmtId="0" fontId="16" fillId="0" borderId="22" xfId="0" applyFont="1" applyBorder="1" applyAlignment="1">
      <alignment vertical="top" wrapText="1"/>
    </xf>
    <xf numFmtId="0" fontId="16" fillId="0" borderId="22" xfId="0" applyFont="1" applyBorder="1" applyAlignment="1">
      <alignment/>
    </xf>
    <xf numFmtId="3" fontId="16" fillId="0" borderId="26" xfId="0" applyNumberFormat="1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3" fontId="16" fillId="0" borderId="10" xfId="0" applyNumberFormat="1" applyFont="1" applyBorder="1" applyAlignment="1">
      <alignment horizontal="right" vertical="center" shrinkToFit="1"/>
    </xf>
    <xf numFmtId="4" fontId="16" fillId="0" borderId="10" xfId="0" applyNumberFormat="1" applyFont="1" applyBorder="1" applyAlignment="1">
      <alignment vertical="center" wrapText="1"/>
    </xf>
    <xf numFmtId="10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3" fontId="16" fillId="0" borderId="12" xfId="0" applyNumberFormat="1" applyFont="1" applyBorder="1" applyAlignment="1">
      <alignment vertical="center" wrapText="1"/>
    </xf>
    <xf numFmtId="4" fontId="16" fillId="0" borderId="12" xfId="0" applyNumberFormat="1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59" fillId="0" borderId="15" xfId="0" applyFont="1" applyBorder="1" applyAlignment="1">
      <alignment vertical="center" wrapText="1"/>
    </xf>
    <xf numFmtId="3" fontId="59" fillId="0" borderId="15" xfId="0" applyNumberFormat="1" applyFont="1" applyBorder="1" applyAlignment="1">
      <alignment vertical="center" wrapText="1"/>
    </xf>
    <xf numFmtId="3" fontId="59" fillId="0" borderId="15" xfId="0" applyNumberFormat="1" applyFont="1" applyBorder="1" applyAlignment="1">
      <alignment horizontal="center" vertical="center" wrapText="1"/>
    </xf>
    <xf numFmtId="3" fontId="59" fillId="0" borderId="15" xfId="0" applyNumberFormat="1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5" xfId="0" applyFont="1" applyBorder="1" applyAlignment="1">
      <alignment/>
    </xf>
    <xf numFmtId="10" fontId="46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shrinkToFit="1"/>
    </xf>
    <xf numFmtId="4" fontId="46" fillId="0" borderId="10" xfId="0" applyNumberFormat="1" applyFont="1" applyBorder="1" applyAlignment="1">
      <alignment vertical="center" wrapText="1"/>
    </xf>
    <xf numFmtId="10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10" fontId="40" fillId="0" borderId="10" xfId="0" applyNumberFormat="1" applyFont="1" applyBorder="1" applyAlignment="1">
      <alignment horizontal="right" vertical="center" wrapText="1"/>
    </xf>
    <xf numFmtId="169" fontId="40" fillId="0" borderId="10" xfId="0" applyNumberFormat="1" applyFont="1" applyBorder="1" applyAlignment="1">
      <alignment horizontal="right" vertical="center" wrapText="1"/>
    </xf>
    <xf numFmtId="1" fontId="40" fillId="0" borderId="10" xfId="0" applyNumberFormat="1" applyFont="1" applyBorder="1" applyAlignment="1">
      <alignment horizontal="right" vertical="center" wrapText="1"/>
    </xf>
    <xf numFmtId="1" fontId="55" fillId="0" borderId="10" xfId="0" applyNumberFormat="1" applyFont="1" applyBorder="1" applyAlignment="1">
      <alignment horizontal="right" vertical="center" wrapText="1"/>
    </xf>
    <xf numFmtId="1" fontId="35" fillId="0" borderId="0" xfId="0" applyNumberFormat="1" applyFont="1" applyAlignment="1">
      <alignment horizontal="right" vertical="center"/>
    </xf>
    <xf numFmtId="0" fontId="0" fillId="0" borderId="21" xfId="0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33" xfId="0" applyFont="1" applyBorder="1" applyAlignment="1">
      <alignment/>
    </xf>
    <xf numFmtId="0" fontId="35" fillId="0" borderId="20" xfId="0" applyFont="1" applyBorder="1" applyAlignment="1">
      <alignment/>
    </xf>
    <xf numFmtId="10" fontId="46" fillId="0" borderId="14" xfId="0" applyNumberFormat="1" applyFont="1" applyBorder="1" applyAlignment="1">
      <alignment vertical="center"/>
    </xf>
    <xf numFmtId="10" fontId="46" fillId="0" borderId="15" xfId="0" applyNumberFormat="1" applyFont="1" applyBorder="1" applyAlignment="1">
      <alignment vertical="center"/>
    </xf>
    <xf numFmtId="10" fontId="46" fillId="0" borderId="16" xfId="0" applyNumberFormat="1" applyFont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0" fillId="0" borderId="23" xfId="0" applyNumberFormat="1" applyFont="1" applyFill="1" applyBorder="1" applyAlignment="1">
      <alignment horizontal="center" vertical="center" wrapText="1"/>
    </xf>
    <xf numFmtId="4" fontId="40" fillId="0" borderId="34" xfId="0" applyNumberFormat="1" applyFont="1" applyFill="1" applyBorder="1" applyAlignment="1">
      <alignment horizontal="center" vertical="center" wrapText="1"/>
    </xf>
    <xf numFmtId="4" fontId="40" fillId="0" borderId="32" xfId="0" applyNumberFormat="1" applyFont="1" applyFill="1" applyBorder="1" applyAlignment="1">
      <alignment horizontal="center" vertical="center" wrapText="1"/>
    </xf>
    <xf numFmtId="4" fontId="40" fillId="0" borderId="19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4" fontId="38" fillId="0" borderId="35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0" fontId="0" fillId="0" borderId="14" xfId="0" applyNumberFormat="1" applyFont="1" applyBorder="1" applyAlignment="1">
      <alignment horizontal="right" vertical="center"/>
    </xf>
    <xf numFmtId="10" fontId="0" fillId="0" borderId="15" xfId="0" applyNumberFormat="1" applyFont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1" fontId="9" fillId="0" borderId="18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29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0" fillId="0" borderId="27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9">
      <selection activeCell="H14" sqref="H14:H17"/>
    </sheetView>
  </sheetViews>
  <sheetFormatPr defaultColWidth="9.00390625" defaultRowHeight="12.75"/>
  <cols>
    <col min="1" max="1" width="5.625" style="35" customWidth="1"/>
    <col min="2" max="2" width="4.875" style="35" bestFit="1" customWidth="1"/>
    <col min="3" max="3" width="6.25390625" style="35" bestFit="1" customWidth="1"/>
    <col min="4" max="4" width="19.375" style="35" customWidth="1"/>
    <col min="5" max="5" width="10.625" style="132" customWidth="1"/>
    <col min="6" max="6" width="12.25390625" style="132" customWidth="1"/>
    <col min="7" max="8" width="11.25390625" style="132" customWidth="1"/>
    <col min="9" max="9" width="10.125" style="132" customWidth="1"/>
    <col min="10" max="10" width="9.875" style="132" customWidth="1"/>
    <col min="11" max="11" width="12.625" style="132" customWidth="1"/>
    <col min="12" max="12" width="2.875" style="35" customWidth="1"/>
    <col min="13" max="13" width="11.00390625" style="132" customWidth="1"/>
    <col min="14" max="14" width="12.875" style="132" customWidth="1"/>
    <col min="15" max="15" width="16.75390625" style="35" customWidth="1"/>
    <col min="16" max="16384" width="9.125" style="35" customWidth="1"/>
  </cols>
  <sheetData>
    <row r="1" spans="1:15" ht="11.25">
      <c r="A1" s="387" t="s">
        <v>138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0.5" customHeight="1">
      <c r="A2" s="34"/>
      <c r="B2" s="34"/>
      <c r="C2" s="34"/>
      <c r="D2" s="34"/>
      <c r="E2" s="128"/>
      <c r="F2" s="128"/>
      <c r="G2" s="128"/>
      <c r="H2" s="128"/>
      <c r="I2" s="128"/>
      <c r="J2" s="128"/>
      <c r="K2" s="128"/>
      <c r="L2" s="34"/>
      <c r="M2" s="128"/>
      <c r="N2" s="128"/>
      <c r="O2" s="3" t="s">
        <v>97</v>
      </c>
    </row>
    <row r="3" spans="1:15" s="163" customFormat="1" ht="19.5" customHeight="1">
      <c r="A3" s="388" t="s">
        <v>110</v>
      </c>
      <c r="B3" s="388" t="s">
        <v>70</v>
      </c>
      <c r="C3" s="388" t="s">
        <v>96</v>
      </c>
      <c r="D3" s="384" t="s">
        <v>139</v>
      </c>
      <c r="E3" s="385" t="s">
        <v>111</v>
      </c>
      <c r="F3" s="382" t="s">
        <v>116</v>
      </c>
      <c r="G3" s="382"/>
      <c r="H3" s="382"/>
      <c r="I3" s="382"/>
      <c r="J3" s="382"/>
      <c r="K3" s="382"/>
      <c r="L3" s="382"/>
      <c r="M3" s="382"/>
      <c r="N3" s="382"/>
      <c r="O3" s="384" t="s">
        <v>114</v>
      </c>
    </row>
    <row r="4" spans="1:15" s="163" customFormat="1" ht="14.25" customHeight="1">
      <c r="A4" s="388"/>
      <c r="B4" s="388"/>
      <c r="C4" s="388"/>
      <c r="D4" s="384"/>
      <c r="E4" s="385"/>
      <c r="F4" s="383" t="s">
        <v>269</v>
      </c>
      <c r="G4" s="376" t="s">
        <v>270</v>
      </c>
      <c r="H4" s="376" t="s">
        <v>271</v>
      </c>
      <c r="I4" s="415" t="s">
        <v>78</v>
      </c>
      <c r="J4" s="415"/>
      <c r="K4" s="415"/>
      <c r="L4" s="415"/>
      <c r="M4" s="415"/>
      <c r="N4" s="415"/>
      <c r="O4" s="384"/>
    </row>
    <row r="5" spans="1:15" s="163" customFormat="1" ht="19.5" customHeight="1">
      <c r="A5" s="388"/>
      <c r="B5" s="388"/>
      <c r="C5" s="388"/>
      <c r="D5" s="384"/>
      <c r="E5" s="385"/>
      <c r="F5" s="383"/>
      <c r="G5" s="377"/>
      <c r="H5" s="377"/>
      <c r="I5" s="385" t="s">
        <v>124</v>
      </c>
      <c r="J5" s="385" t="s">
        <v>118</v>
      </c>
      <c r="K5" s="164" t="s">
        <v>74</v>
      </c>
      <c r="L5" s="379" t="s">
        <v>125</v>
      </c>
      <c r="M5" s="380"/>
      <c r="N5" s="385" t="s">
        <v>119</v>
      </c>
      <c r="O5" s="384"/>
    </row>
    <row r="6" spans="1:15" s="163" customFormat="1" ht="94.5" customHeight="1">
      <c r="A6" s="388"/>
      <c r="B6" s="388"/>
      <c r="C6" s="388"/>
      <c r="D6" s="384"/>
      <c r="E6" s="385"/>
      <c r="F6" s="383"/>
      <c r="G6" s="378"/>
      <c r="H6" s="378"/>
      <c r="I6" s="385"/>
      <c r="J6" s="385"/>
      <c r="K6" s="416" t="s">
        <v>137</v>
      </c>
      <c r="L6" s="381"/>
      <c r="M6" s="374"/>
      <c r="N6" s="385"/>
      <c r="O6" s="384"/>
    </row>
    <row r="7" spans="1:15" s="36" customFormat="1" ht="3" customHeight="1" hidden="1">
      <c r="A7" s="388"/>
      <c r="B7" s="388"/>
      <c r="C7" s="388"/>
      <c r="D7" s="384"/>
      <c r="E7" s="385"/>
      <c r="F7" s="383"/>
      <c r="G7" s="133"/>
      <c r="H7" s="133"/>
      <c r="I7" s="385"/>
      <c r="J7" s="385"/>
      <c r="K7" s="417"/>
      <c r="L7" s="375"/>
      <c r="M7" s="414"/>
      <c r="N7" s="385"/>
      <c r="O7" s="384"/>
    </row>
    <row r="8" spans="1:15" ht="9" customHeight="1">
      <c r="A8" s="37">
        <v>1</v>
      </c>
      <c r="B8" s="37">
        <v>2</v>
      </c>
      <c r="C8" s="37">
        <v>3</v>
      </c>
      <c r="D8" s="37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4">
        <v>11</v>
      </c>
      <c r="L8" s="398">
        <v>12</v>
      </c>
      <c r="M8" s="399"/>
      <c r="N8" s="133">
        <v>13</v>
      </c>
      <c r="O8" s="133">
        <v>14</v>
      </c>
    </row>
    <row r="9" spans="1:15" ht="15" customHeight="1">
      <c r="A9" s="400" t="s">
        <v>249</v>
      </c>
      <c r="B9" s="401"/>
      <c r="C9" s="401"/>
      <c r="D9" s="402"/>
      <c r="E9" s="133"/>
      <c r="F9" s="133"/>
      <c r="G9" s="129"/>
      <c r="H9" s="129"/>
      <c r="I9" s="133"/>
      <c r="J9" s="133"/>
      <c r="K9" s="134"/>
      <c r="L9" s="134"/>
      <c r="M9" s="147"/>
      <c r="N9" s="133"/>
      <c r="O9" s="149"/>
    </row>
    <row r="10" spans="1:15" s="298" customFormat="1" ht="96.75" customHeight="1">
      <c r="A10" s="290">
        <v>1</v>
      </c>
      <c r="B10" s="291">
        <v>10</v>
      </c>
      <c r="C10" s="292">
        <v>1010</v>
      </c>
      <c r="D10" s="293" t="s">
        <v>218</v>
      </c>
      <c r="E10" s="294">
        <v>3321485</v>
      </c>
      <c r="F10" s="294">
        <v>100000</v>
      </c>
      <c r="G10" s="294">
        <v>9038.13</v>
      </c>
      <c r="H10" s="295">
        <f>(G10/F10)</f>
        <v>0.0903813</v>
      </c>
      <c r="I10" s="294">
        <v>0</v>
      </c>
      <c r="J10" s="294">
        <v>100000</v>
      </c>
      <c r="K10" s="294">
        <v>0</v>
      </c>
      <c r="L10" s="296" t="s">
        <v>115</v>
      </c>
      <c r="M10" s="294">
        <v>0</v>
      </c>
      <c r="N10" s="294">
        <v>0</v>
      </c>
      <c r="O10" s="297" t="s">
        <v>9</v>
      </c>
    </row>
    <row r="11" spans="1:15" s="298" customFormat="1" ht="203.25" customHeight="1">
      <c r="A11" s="290">
        <v>2</v>
      </c>
      <c r="B11" s="299">
        <v>10</v>
      </c>
      <c r="C11" s="300">
        <v>1010</v>
      </c>
      <c r="D11" s="301" t="s">
        <v>208</v>
      </c>
      <c r="E11" s="294">
        <v>200000</v>
      </c>
      <c r="F11" s="294">
        <v>150000</v>
      </c>
      <c r="G11" s="302">
        <v>0</v>
      </c>
      <c r="H11" s="303">
        <f aca="true" t="shared" si="0" ref="H11:H40">(G11/F11)</f>
        <v>0</v>
      </c>
      <c r="I11" s="294">
        <v>0</v>
      </c>
      <c r="J11" s="294">
        <v>150000</v>
      </c>
      <c r="K11" s="294">
        <v>0</v>
      </c>
      <c r="L11" s="296" t="s">
        <v>115</v>
      </c>
      <c r="M11" s="294">
        <v>0</v>
      </c>
      <c r="N11" s="294">
        <v>0</v>
      </c>
      <c r="O11" s="297" t="s">
        <v>9</v>
      </c>
    </row>
    <row r="12" spans="1:15" s="298" customFormat="1" ht="169.5" customHeight="1">
      <c r="A12" s="290" t="s">
        <v>77</v>
      </c>
      <c r="B12" s="299">
        <v>10</v>
      </c>
      <c r="C12" s="300">
        <v>1010</v>
      </c>
      <c r="D12" s="304" t="s">
        <v>261</v>
      </c>
      <c r="E12" s="302">
        <v>3545000</v>
      </c>
      <c r="F12" s="302">
        <v>45000</v>
      </c>
      <c r="G12" s="302">
        <v>0</v>
      </c>
      <c r="H12" s="303">
        <f t="shared" si="0"/>
        <v>0</v>
      </c>
      <c r="I12" s="302">
        <v>45000</v>
      </c>
      <c r="J12" s="302"/>
      <c r="K12" s="302"/>
      <c r="L12" s="296" t="s">
        <v>115</v>
      </c>
      <c r="M12" s="294"/>
      <c r="N12" s="302"/>
      <c r="O12" s="297" t="s">
        <v>9</v>
      </c>
    </row>
    <row r="13" spans="1:15" s="298" customFormat="1" ht="121.5" customHeight="1">
      <c r="A13" s="290" t="s">
        <v>69</v>
      </c>
      <c r="B13" s="299">
        <v>10</v>
      </c>
      <c r="C13" s="300">
        <v>1010</v>
      </c>
      <c r="D13" s="304" t="s">
        <v>260</v>
      </c>
      <c r="E13" s="302">
        <v>2000000</v>
      </c>
      <c r="F13" s="302">
        <v>100000</v>
      </c>
      <c r="G13" s="302">
        <v>0</v>
      </c>
      <c r="H13" s="303">
        <f t="shared" si="0"/>
        <v>0</v>
      </c>
      <c r="I13" s="302">
        <v>100000</v>
      </c>
      <c r="J13" s="302"/>
      <c r="K13" s="302"/>
      <c r="L13" s="296" t="s">
        <v>115</v>
      </c>
      <c r="M13" s="294"/>
      <c r="N13" s="302"/>
      <c r="O13" s="297" t="s">
        <v>9</v>
      </c>
    </row>
    <row r="14" spans="1:15" s="298" customFormat="1" ht="13.5" customHeight="1">
      <c r="A14" s="403" t="s">
        <v>79</v>
      </c>
      <c r="B14" s="396">
        <v>600</v>
      </c>
      <c r="C14" s="396">
        <v>60016</v>
      </c>
      <c r="D14" s="392" t="s">
        <v>241</v>
      </c>
      <c r="E14" s="405">
        <v>792780</v>
      </c>
      <c r="F14" s="405">
        <v>780580</v>
      </c>
      <c r="G14" s="405">
        <v>15.62</v>
      </c>
      <c r="H14" s="411">
        <f t="shared" si="0"/>
        <v>2.0010761228829842E-05</v>
      </c>
      <c r="I14" s="405">
        <v>6100</v>
      </c>
      <c r="J14" s="405">
        <v>497800</v>
      </c>
      <c r="K14" s="405">
        <v>0</v>
      </c>
      <c r="L14" s="296" t="s">
        <v>64</v>
      </c>
      <c r="M14" s="305">
        <v>276680</v>
      </c>
      <c r="N14" s="405">
        <v>0</v>
      </c>
      <c r="O14" s="396" t="s">
        <v>9</v>
      </c>
    </row>
    <row r="15" spans="1:15" s="298" customFormat="1" ht="9.75" customHeight="1">
      <c r="A15" s="389"/>
      <c r="B15" s="397"/>
      <c r="C15" s="397"/>
      <c r="D15" s="393"/>
      <c r="E15" s="406"/>
      <c r="F15" s="406"/>
      <c r="G15" s="395"/>
      <c r="H15" s="412"/>
      <c r="I15" s="406"/>
      <c r="J15" s="406"/>
      <c r="K15" s="406"/>
      <c r="L15" s="296" t="s">
        <v>65</v>
      </c>
      <c r="M15" s="305"/>
      <c r="N15" s="406"/>
      <c r="O15" s="397"/>
    </row>
    <row r="16" spans="1:15" s="298" customFormat="1" ht="12.75" customHeight="1">
      <c r="A16" s="389"/>
      <c r="B16" s="397"/>
      <c r="C16" s="397"/>
      <c r="D16" s="393"/>
      <c r="E16" s="406"/>
      <c r="F16" s="406"/>
      <c r="G16" s="395"/>
      <c r="H16" s="412"/>
      <c r="I16" s="406"/>
      <c r="J16" s="406"/>
      <c r="K16" s="406"/>
      <c r="L16" s="296" t="s">
        <v>66</v>
      </c>
      <c r="M16" s="305"/>
      <c r="N16" s="406"/>
      <c r="O16" s="397"/>
    </row>
    <row r="17" spans="1:15" s="298" customFormat="1" ht="30.75" customHeight="1">
      <c r="A17" s="390"/>
      <c r="B17" s="391"/>
      <c r="C17" s="391"/>
      <c r="D17" s="394"/>
      <c r="E17" s="407"/>
      <c r="F17" s="407"/>
      <c r="G17" s="386"/>
      <c r="H17" s="413"/>
      <c r="I17" s="407"/>
      <c r="J17" s="407"/>
      <c r="K17" s="407"/>
      <c r="L17" s="296" t="s">
        <v>67</v>
      </c>
      <c r="M17" s="305"/>
      <c r="N17" s="407"/>
      <c r="O17" s="397"/>
    </row>
    <row r="18" spans="1:15" s="298" customFormat="1" ht="44.25" customHeight="1">
      <c r="A18" s="309" t="s">
        <v>82</v>
      </c>
      <c r="B18" s="310">
        <v>600</v>
      </c>
      <c r="C18" s="310">
        <v>60016</v>
      </c>
      <c r="D18" s="311" t="s">
        <v>209</v>
      </c>
      <c r="E18" s="294">
        <v>650000</v>
      </c>
      <c r="F18" s="294">
        <v>50000</v>
      </c>
      <c r="G18" s="294">
        <v>10000</v>
      </c>
      <c r="H18" s="303">
        <f t="shared" si="0"/>
        <v>0.2</v>
      </c>
      <c r="I18" s="294">
        <v>50000</v>
      </c>
      <c r="J18" s="294">
        <v>0</v>
      </c>
      <c r="K18" s="294">
        <v>0</v>
      </c>
      <c r="L18" s="296" t="s">
        <v>115</v>
      </c>
      <c r="M18" s="294">
        <v>0</v>
      </c>
      <c r="N18" s="294">
        <v>0</v>
      </c>
      <c r="O18" s="297" t="s">
        <v>9</v>
      </c>
    </row>
    <row r="19" spans="1:15" s="298" customFormat="1" ht="45" customHeight="1">
      <c r="A19" s="309" t="s">
        <v>84</v>
      </c>
      <c r="B19" s="310">
        <v>600</v>
      </c>
      <c r="C19" s="310">
        <v>60016</v>
      </c>
      <c r="D19" s="311" t="s">
        <v>254</v>
      </c>
      <c r="E19" s="294">
        <v>100000</v>
      </c>
      <c r="F19" s="294">
        <v>30000</v>
      </c>
      <c r="G19" s="294">
        <v>2000</v>
      </c>
      <c r="H19" s="303">
        <f t="shared" si="0"/>
        <v>0.06666666666666667</v>
      </c>
      <c r="I19" s="294">
        <v>30000</v>
      </c>
      <c r="J19" s="294">
        <v>0</v>
      </c>
      <c r="K19" s="294">
        <v>0</v>
      </c>
      <c r="L19" s="296" t="s">
        <v>115</v>
      </c>
      <c r="M19" s="294">
        <v>0</v>
      </c>
      <c r="N19" s="294">
        <v>0</v>
      </c>
      <c r="O19" s="297" t="s">
        <v>9</v>
      </c>
    </row>
    <row r="20" spans="1:15" s="113" customFormat="1" ht="54.75" customHeight="1">
      <c r="A20" s="40" t="s">
        <v>89</v>
      </c>
      <c r="B20" s="112">
        <v>720</v>
      </c>
      <c r="C20" s="112">
        <v>72095</v>
      </c>
      <c r="D20" s="116" t="s">
        <v>237</v>
      </c>
      <c r="E20" s="129">
        <v>101810</v>
      </c>
      <c r="F20" s="129">
        <v>69699</v>
      </c>
      <c r="G20" s="129">
        <v>0</v>
      </c>
      <c r="H20" s="174">
        <f t="shared" si="0"/>
        <v>0</v>
      </c>
      <c r="I20" s="129">
        <v>19555</v>
      </c>
      <c r="J20" s="129">
        <v>0</v>
      </c>
      <c r="K20" s="129">
        <v>0</v>
      </c>
      <c r="L20" s="111" t="s">
        <v>115</v>
      </c>
      <c r="M20" s="129">
        <v>0</v>
      </c>
      <c r="N20" s="129">
        <v>50144</v>
      </c>
      <c r="O20" s="145" t="s">
        <v>9</v>
      </c>
    </row>
    <row r="21" spans="1:15" s="113" customFormat="1" ht="66.75" customHeight="1">
      <c r="A21" s="40" t="s">
        <v>102</v>
      </c>
      <c r="B21" s="112">
        <v>720</v>
      </c>
      <c r="C21" s="112">
        <v>72095</v>
      </c>
      <c r="D21" s="116" t="s">
        <v>236</v>
      </c>
      <c r="E21" s="129">
        <v>85000</v>
      </c>
      <c r="F21" s="129">
        <v>85000</v>
      </c>
      <c r="G21" s="129">
        <v>0</v>
      </c>
      <c r="H21" s="174">
        <f t="shared" si="0"/>
        <v>0</v>
      </c>
      <c r="I21" s="129">
        <v>19900</v>
      </c>
      <c r="J21" s="129">
        <v>0</v>
      </c>
      <c r="K21" s="129">
        <v>0</v>
      </c>
      <c r="L21" s="111" t="s">
        <v>115</v>
      </c>
      <c r="M21" s="129">
        <v>0</v>
      </c>
      <c r="N21" s="129">
        <v>65100</v>
      </c>
      <c r="O21" s="145" t="s">
        <v>9</v>
      </c>
    </row>
    <row r="22" spans="1:15" s="113" customFormat="1" ht="87" customHeight="1">
      <c r="A22" s="40" t="s">
        <v>257</v>
      </c>
      <c r="B22" s="122">
        <v>801</v>
      </c>
      <c r="C22" s="123">
        <v>80101</v>
      </c>
      <c r="D22" s="116" t="s">
        <v>263</v>
      </c>
      <c r="E22" s="129">
        <v>602358</v>
      </c>
      <c r="F22" s="129">
        <v>590731</v>
      </c>
      <c r="G22" s="129">
        <v>25</v>
      </c>
      <c r="H22" s="174">
        <f t="shared" si="0"/>
        <v>4.232044703934617E-05</v>
      </c>
      <c r="I22" s="129">
        <v>0</v>
      </c>
      <c r="J22" s="129">
        <v>329608</v>
      </c>
      <c r="K22" s="129">
        <v>0</v>
      </c>
      <c r="L22" s="111" t="s">
        <v>115</v>
      </c>
      <c r="M22" s="129">
        <v>0</v>
      </c>
      <c r="N22" s="129">
        <v>261123</v>
      </c>
      <c r="O22" s="145" t="s">
        <v>9</v>
      </c>
    </row>
    <row r="23" spans="1:15" s="113" customFormat="1" ht="86.25" customHeight="1">
      <c r="A23" s="40" t="s">
        <v>258</v>
      </c>
      <c r="B23" s="122">
        <v>900</v>
      </c>
      <c r="C23" s="123">
        <v>90001</v>
      </c>
      <c r="D23" s="116" t="s">
        <v>223</v>
      </c>
      <c r="E23" s="129">
        <v>2890000</v>
      </c>
      <c r="F23" s="129">
        <v>965000</v>
      </c>
      <c r="G23" s="129">
        <v>0</v>
      </c>
      <c r="H23" s="174">
        <f t="shared" si="0"/>
        <v>0</v>
      </c>
      <c r="I23" s="129">
        <v>0</v>
      </c>
      <c r="J23" s="129">
        <v>965000</v>
      </c>
      <c r="K23" s="129">
        <v>0</v>
      </c>
      <c r="L23" s="111" t="s">
        <v>115</v>
      </c>
      <c r="M23" s="129">
        <v>0</v>
      </c>
      <c r="N23" s="129">
        <v>0</v>
      </c>
      <c r="O23" s="112" t="s">
        <v>9</v>
      </c>
    </row>
    <row r="24" spans="1:15" s="113" customFormat="1" ht="86.25" customHeight="1">
      <c r="A24" s="40" t="s">
        <v>266</v>
      </c>
      <c r="B24" s="122">
        <v>926</v>
      </c>
      <c r="C24" s="123">
        <v>92601</v>
      </c>
      <c r="D24" s="116" t="s">
        <v>256</v>
      </c>
      <c r="E24" s="129">
        <v>1300000</v>
      </c>
      <c r="F24" s="129">
        <v>467000</v>
      </c>
      <c r="G24" s="129">
        <v>5535</v>
      </c>
      <c r="H24" s="174">
        <f t="shared" si="0"/>
        <v>0.011852248394004283</v>
      </c>
      <c r="I24" s="129">
        <v>467000</v>
      </c>
      <c r="J24" s="129">
        <v>0</v>
      </c>
      <c r="K24" s="129">
        <v>0</v>
      </c>
      <c r="L24" s="111" t="s">
        <v>115</v>
      </c>
      <c r="M24" s="129">
        <v>0</v>
      </c>
      <c r="N24" s="129">
        <v>0</v>
      </c>
      <c r="O24" s="112" t="s">
        <v>9</v>
      </c>
    </row>
    <row r="25" spans="1:15" s="113" customFormat="1" ht="65.25" customHeight="1">
      <c r="A25" s="404" t="s">
        <v>247</v>
      </c>
      <c r="B25" s="404"/>
      <c r="C25" s="404"/>
      <c r="D25" s="404"/>
      <c r="E25" s="129">
        <f>SUM(E10:E24)</f>
        <v>15588433</v>
      </c>
      <c r="F25" s="129">
        <f>SUM(F10:F24)</f>
        <v>3433010</v>
      </c>
      <c r="G25" s="129">
        <f>SUM(G10:G24)</f>
        <v>26613.75</v>
      </c>
      <c r="H25" s="174">
        <f t="shared" si="0"/>
        <v>0.00775230774160285</v>
      </c>
      <c r="I25" s="129">
        <f>SUM(I10:I24)</f>
        <v>737555</v>
      </c>
      <c r="J25" s="129">
        <f>SUM(J10:J24)</f>
        <v>2042408</v>
      </c>
      <c r="K25" s="129">
        <f>SUM(K10:K24)</f>
        <v>0</v>
      </c>
      <c r="L25" s="139"/>
      <c r="M25" s="129">
        <f>SUM(M10:M24)</f>
        <v>276680</v>
      </c>
      <c r="N25" s="129">
        <f>SUM(N10:N24)</f>
        <v>376367</v>
      </c>
      <c r="O25" s="146"/>
    </row>
    <row r="26" spans="1:15" ht="11.25" customHeight="1">
      <c r="A26" s="408" t="s">
        <v>248</v>
      </c>
      <c r="B26" s="409"/>
      <c r="C26" s="409"/>
      <c r="D26" s="410"/>
      <c r="E26" s="130"/>
      <c r="F26" s="130"/>
      <c r="G26" s="131"/>
      <c r="H26" s="174"/>
      <c r="I26" s="130"/>
      <c r="J26" s="130"/>
      <c r="K26" s="130"/>
      <c r="L26" s="39"/>
      <c r="M26" s="148"/>
      <c r="N26" s="130"/>
      <c r="O26" s="146"/>
    </row>
    <row r="27" spans="1:15" s="298" customFormat="1" ht="39" customHeight="1">
      <c r="A27" s="306">
        <v>1</v>
      </c>
      <c r="B27" s="307">
        <v>600</v>
      </c>
      <c r="C27" s="307">
        <v>60016</v>
      </c>
      <c r="D27" s="312" t="s">
        <v>252</v>
      </c>
      <c r="E27" s="308">
        <v>100000</v>
      </c>
      <c r="F27" s="308">
        <v>30000</v>
      </c>
      <c r="G27" s="308">
        <v>2230.65</v>
      </c>
      <c r="H27" s="303">
        <f t="shared" si="0"/>
        <v>0.074355</v>
      </c>
      <c r="I27" s="308">
        <v>30000</v>
      </c>
      <c r="J27" s="308">
        <v>0</v>
      </c>
      <c r="K27" s="308">
        <v>0</v>
      </c>
      <c r="L27" s="296" t="s">
        <v>115</v>
      </c>
      <c r="M27" s="308">
        <v>0</v>
      </c>
      <c r="N27" s="308">
        <v>0</v>
      </c>
      <c r="O27" s="297" t="s">
        <v>9</v>
      </c>
    </row>
    <row r="28" spans="1:15" s="113" customFormat="1" ht="57" customHeight="1">
      <c r="A28" s="114">
        <v>2</v>
      </c>
      <c r="B28" s="115">
        <v>710</v>
      </c>
      <c r="C28" s="115">
        <v>71004</v>
      </c>
      <c r="D28" s="117" t="s">
        <v>219</v>
      </c>
      <c r="E28" s="131">
        <v>200000</v>
      </c>
      <c r="F28" s="131">
        <v>100000</v>
      </c>
      <c r="G28" s="129">
        <v>0</v>
      </c>
      <c r="H28" s="174">
        <f t="shared" si="0"/>
        <v>0</v>
      </c>
      <c r="I28" s="131">
        <v>100000</v>
      </c>
      <c r="J28" s="131">
        <v>0</v>
      </c>
      <c r="K28" s="131">
        <v>0</v>
      </c>
      <c r="L28" s="111" t="s">
        <v>115</v>
      </c>
      <c r="M28" s="131">
        <v>0</v>
      </c>
      <c r="N28" s="131">
        <v>0</v>
      </c>
      <c r="O28" s="145" t="s">
        <v>9</v>
      </c>
    </row>
    <row r="29" spans="1:15" s="298" customFormat="1" ht="40.5" customHeight="1">
      <c r="A29" s="309">
        <v>3</v>
      </c>
      <c r="B29" s="310"/>
      <c r="C29" s="310"/>
      <c r="D29" s="311" t="s">
        <v>232</v>
      </c>
      <c r="E29" s="294">
        <v>2400000</v>
      </c>
      <c r="F29" s="294">
        <v>500000</v>
      </c>
      <c r="G29" s="294">
        <v>195785.89</v>
      </c>
      <c r="H29" s="303">
        <f t="shared" si="0"/>
        <v>0.39157178000000004</v>
      </c>
      <c r="I29" s="294">
        <v>500000</v>
      </c>
      <c r="J29" s="294">
        <v>0</v>
      </c>
      <c r="K29" s="294">
        <v>0</v>
      </c>
      <c r="L29" s="296" t="s">
        <v>115</v>
      </c>
      <c r="M29" s="294">
        <v>0</v>
      </c>
      <c r="N29" s="294">
        <v>0</v>
      </c>
      <c r="O29" s="297" t="s">
        <v>9</v>
      </c>
    </row>
    <row r="30" spans="1:15" s="113" customFormat="1" ht="44.25" customHeight="1">
      <c r="A30" s="40">
        <v>4</v>
      </c>
      <c r="B30" s="112">
        <v>801</v>
      </c>
      <c r="C30" s="112">
        <v>80113</v>
      </c>
      <c r="D30" s="116" t="s">
        <v>227</v>
      </c>
      <c r="E30" s="129">
        <v>480000</v>
      </c>
      <c r="F30" s="129">
        <v>76000</v>
      </c>
      <c r="G30" s="129">
        <v>33282.9</v>
      </c>
      <c r="H30" s="174">
        <f t="shared" si="0"/>
        <v>0.4379328947368421</v>
      </c>
      <c r="I30" s="129">
        <v>76000</v>
      </c>
      <c r="J30" s="129">
        <v>0</v>
      </c>
      <c r="K30" s="129">
        <v>0</v>
      </c>
      <c r="L30" s="111" t="s">
        <v>115</v>
      </c>
      <c r="M30" s="129">
        <v>0</v>
      </c>
      <c r="N30" s="129">
        <v>0</v>
      </c>
      <c r="O30" s="145" t="s">
        <v>9</v>
      </c>
    </row>
    <row r="31" spans="1:15" s="298" customFormat="1" ht="42" customHeight="1">
      <c r="A31" s="309">
        <v>5</v>
      </c>
      <c r="B31" s="310"/>
      <c r="C31" s="310"/>
      <c r="D31" s="311" t="s">
        <v>230</v>
      </c>
      <c r="E31" s="294">
        <v>2083006</v>
      </c>
      <c r="F31" s="294">
        <v>495807</v>
      </c>
      <c r="G31" s="294">
        <v>167292.5</v>
      </c>
      <c r="H31" s="303">
        <f t="shared" si="0"/>
        <v>0.337414558487476</v>
      </c>
      <c r="I31" s="294">
        <v>495807</v>
      </c>
      <c r="J31" s="294">
        <v>0</v>
      </c>
      <c r="K31" s="294">
        <v>0</v>
      </c>
      <c r="L31" s="296" t="s">
        <v>115</v>
      </c>
      <c r="M31" s="294">
        <v>0</v>
      </c>
      <c r="N31" s="294">
        <v>0</v>
      </c>
      <c r="O31" s="315" t="s">
        <v>231</v>
      </c>
    </row>
    <row r="32" spans="1:15" s="298" customFormat="1" ht="43.5" customHeight="1">
      <c r="A32" s="309">
        <v>6</v>
      </c>
      <c r="B32" s="310"/>
      <c r="C32" s="310"/>
      <c r="D32" s="311" t="s">
        <v>233</v>
      </c>
      <c r="E32" s="294">
        <v>120130</v>
      </c>
      <c r="F32" s="294">
        <v>35630</v>
      </c>
      <c r="G32" s="294">
        <v>17790.16</v>
      </c>
      <c r="H32" s="303">
        <f t="shared" si="0"/>
        <v>0.4993028346898681</v>
      </c>
      <c r="I32" s="294">
        <v>35630</v>
      </c>
      <c r="J32" s="294">
        <v>0</v>
      </c>
      <c r="K32" s="294">
        <v>0</v>
      </c>
      <c r="L32" s="296" t="s">
        <v>115</v>
      </c>
      <c r="M32" s="294">
        <v>0</v>
      </c>
      <c r="N32" s="294">
        <v>0</v>
      </c>
      <c r="O32" s="315" t="s">
        <v>30</v>
      </c>
    </row>
    <row r="33" spans="1:15" s="113" customFormat="1" ht="43.5" customHeight="1">
      <c r="A33" s="40">
        <v>7</v>
      </c>
      <c r="B33" s="112">
        <v>853</v>
      </c>
      <c r="C33" s="112">
        <v>85395</v>
      </c>
      <c r="D33" s="116" t="s">
        <v>234</v>
      </c>
      <c r="E33" s="129">
        <v>597720.16</v>
      </c>
      <c r="F33" s="129">
        <v>193401.52</v>
      </c>
      <c r="G33" s="129">
        <v>162294.59</v>
      </c>
      <c r="H33" s="174">
        <f t="shared" si="0"/>
        <v>0.8391588132295962</v>
      </c>
      <c r="I33" s="129">
        <v>0</v>
      </c>
      <c r="J33" s="129">
        <v>0</v>
      </c>
      <c r="K33" s="129">
        <v>0</v>
      </c>
      <c r="L33" s="111" t="s">
        <v>115</v>
      </c>
      <c r="M33" s="161">
        <v>29010.22</v>
      </c>
      <c r="N33" s="129">
        <v>164391.3</v>
      </c>
      <c r="O33" s="144" t="s">
        <v>57</v>
      </c>
    </row>
    <row r="34" spans="1:15" s="113" customFormat="1" ht="78.75" customHeight="1">
      <c r="A34" s="40">
        <v>8</v>
      </c>
      <c r="B34" s="112">
        <v>853</v>
      </c>
      <c r="C34" s="112">
        <v>85395</v>
      </c>
      <c r="D34" s="116" t="s">
        <v>235</v>
      </c>
      <c r="E34" s="129">
        <v>900033.79</v>
      </c>
      <c r="F34" s="129">
        <v>166116</v>
      </c>
      <c r="G34" s="129">
        <v>71312.9</v>
      </c>
      <c r="H34" s="174">
        <f t="shared" si="0"/>
        <v>0.4292957933010667</v>
      </c>
      <c r="I34" s="129">
        <v>17442.2</v>
      </c>
      <c r="J34" s="129">
        <v>0</v>
      </c>
      <c r="K34" s="129">
        <v>0</v>
      </c>
      <c r="L34" s="111" t="s">
        <v>115</v>
      </c>
      <c r="M34" s="161">
        <v>7475.2</v>
      </c>
      <c r="N34" s="129">
        <v>141198.6</v>
      </c>
      <c r="O34" s="145" t="s">
        <v>30</v>
      </c>
    </row>
    <row r="35" spans="1:15" s="113" customFormat="1" ht="45.75" customHeight="1">
      <c r="A35" s="40">
        <v>9</v>
      </c>
      <c r="B35" s="112">
        <v>853</v>
      </c>
      <c r="C35" s="112">
        <v>85395</v>
      </c>
      <c r="D35" s="116" t="s">
        <v>238</v>
      </c>
      <c r="E35" s="129">
        <v>1245936</v>
      </c>
      <c r="F35" s="129">
        <v>723120.59</v>
      </c>
      <c r="G35" s="129">
        <v>243561.83</v>
      </c>
      <c r="H35" s="174">
        <f t="shared" si="0"/>
        <v>0.3368204879908066</v>
      </c>
      <c r="I35" s="129">
        <v>7569.56</v>
      </c>
      <c r="J35" s="129">
        <v>0</v>
      </c>
      <c r="K35" s="129">
        <v>0</v>
      </c>
      <c r="L35" s="111" t="s">
        <v>115</v>
      </c>
      <c r="M35" s="161">
        <v>96887.33</v>
      </c>
      <c r="N35" s="129">
        <v>618663.7</v>
      </c>
      <c r="O35" s="145" t="s">
        <v>9</v>
      </c>
    </row>
    <row r="36" spans="1:15" s="113" customFormat="1" ht="40.5" customHeight="1">
      <c r="A36" s="40">
        <v>10</v>
      </c>
      <c r="B36" s="122">
        <v>900</v>
      </c>
      <c r="C36" s="123">
        <v>90015</v>
      </c>
      <c r="D36" s="116" t="s">
        <v>250</v>
      </c>
      <c r="E36" s="129">
        <v>100000</v>
      </c>
      <c r="F36" s="129">
        <v>45000</v>
      </c>
      <c r="G36" s="129">
        <v>7037.28</v>
      </c>
      <c r="H36" s="174">
        <f t="shared" si="0"/>
        <v>0.156384</v>
      </c>
      <c r="I36" s="129">
        <v>45000</v>
      </c>
      <c r="J36" s="129">
        <v>0</v>
      </c>
      <c r="K36" s="129">
        <v>0</v>
      </c>
      <c r="L36" s="111" t="s">
        <v>115</v>
      </c>
      <c r="M36" s="129">
        <v>0</v>
      </c>
      <c r="N36" s="129">
        <v>0</v>
      </c>
      <c r="O36" s="145" t="s">
        <v>9</v>
      </c>
    </row>
    <row r="37" spans="1:15" s="298" customFormat="1" ht="94.5" customHeight="1">
      <c r="A37" s="309">
        <v>11</v>
      </c>
      <c r="B37" s="313">
        <v>921</v>
      </c>
      <c r="C37" s="314">
        <v>92105</v>
      </c>
      <c r="D37" s="311" t="s">
        <v>240</v>
      </c>
      <c r="E37" s="294">
        <v>140000</v>
      </c>
      <c r="F37" s="294">
        <v>70000</v>
      </c>
      <c r="G37" s="294">
        <v>32913.94</v>
      </c>
      <c r="H37" s="303">
        <f t="shared" si="0"/>
        <v>0.47019914285714287</v>
      </c>
      <c r="I37" s="294">
        <v>70000</v>
      </c>
      <c r="J37" s="294">
        <v>0</v>
      </c>
      <c r="K37" s="294">
        <v>0</v>
      </c>
      <c r="L37" s="296" t="s">
        <v>115</v>
      </c>
      <c r="M37" s="294">
        <v>0</v>
      </c>
      <c r="N37" s="294">
        <v>0</v>
      </c>
      <c r="O37" s="297" t="s">
        <v>9</v>
      </c>
    </row>
    <row r="38" spans="1:15" s="113" customFormat="1" ht="46.5" customHeight="1">
      <c r="A38" s="40">
        <v>12</v>
      </c>
      <c r="B38" s="122">
        <v>926</v>
      </c>
      <c r="C38" s="123">
        <v>92601</v>
      </c>
      <c r="D38" s="116" t="s">
        <v>239</v>
      </c>
      <c r="E38" s="129">
        <v>720000</v>
      </c>
      <c r="F38" s="129">
        <v>76356</v>
      </c>
      <c r="G38" s="129">
        <v>16411.08</v>
      </c>
      <c r="H38" s="174">
        <f t="shared" si="0"/>
        <v>0.21492849284928495</v>
      </c>
      <c r="I38" s="129">
        <v>76356</v>
      </c>
      <c r="J38" s="129">
        <v>0</v>
      </c>
      <c r="K38" s="129">
        <v>0</v>
      </c>
      <c r="L38" s="111" t="s">
        <v>115</v>
      </c>
      <c r="M38" s="129">
        <v>0</v>
      </c>
      <c r="N38" s="129">
        <v>0</v>
      </c>
      <c r="O38" s="144" t="s">
        <v>57</v>
      </c>
    </row>
    <row r="39" spans="1:15" s="113" customFormat="1" ht="18.75" customHeight="1">
      <c r="A39" s="404" t="s">
        <v>246</v>
      </c>
      <c r="B39" s="404"/>
      <c r="C39" s="404"/>
      <c r="D39" s="404"/>
      <c r="E39" s="129">
        <f>SUM(E27:E38)</f>
        <v>9086825.95</v>
      </c>
      <c r="F39" s="129">
        <f>SUM(F27:F38)</f>
        <v>2511431.11</v>
      </c>
      <c r="G39" s="129">
        <f>SUM(G27:G38)</f>
        <v>949913.7199999999</v>
      </c>
      <c r="H39" s="174">
        <f t="shared" si="0"/>
        <v>0.378236024957101</v>
      </c>
      <c r="I39" s="129">
        <f>SUM(I27:I38)</f>
        <v>1453804.76</v>
      </c>
      <c r="J39" s="129">
        <f>SUM(J27:J38)</f>
        <v>0</v>
      </c>
      <c r="K39" s="129">
        <f>SUM(K27:K38)</f>
        <v>0</v>
      </c>
      <c r="L39" s="139"/>
      <c r="M39" s="129">
        <f>SUM(M27:M38)</f>
        <v>133372.75</v>
      </c>
      <c r="N39" s="129">
        <f>SUM(N27:N38)</f>
        <v>924253.6</v>
      </c>
      <c r="O39" s="40" t="s">
        <v>101</v>
      </c>
    </row>
    <row r="40" spans="1:15" s="113" customFormat="1" ht="18.75" customHeight="1">
      <c r="A40" s="404" t="s">
        <v>251</v>
      </c>
      <c r="B40" s="404"/>
      <c r="C40" s="404"/>
      <c r="D40" s="404"/>
      <c r="E40" s="129">
        <f>SUM(E25,E39)</f>
        <v>24675258.95</v>
      </c>
      <c r="F40" s="129">
        <f aca="true" t="shared" si="1" ref="F40:N40">SUM(F25,F39)</f>
        <v>5944441.109999999</v>
      </c>
      <c r="G40" s="129">
        <f t="shared" si="1"/>
        <v>976527.4699999999</v>
      </c>
      <c r="H40" s="174">
        <f t="shared" si="0"/>
        <v>0.16427574130682235</v>
      </c>
      <c r="I40" s="129">
        <f t="shared" si="1"/>
        <v>2191359.76</v>
      </c>
      <c r="J40" s="129">
        <f t="shared" si="1"/>
        <v>2042408</v>
      </c>
      <c r="K40" s="129">
        <f t="shared" si="1"/>
        <v>0</v>
      </c>
      <c r="L40" s="139"/>
      <c r="M40" s="129">
        <f t="shared" si="1"/>
        <v>410052.75</v>
      </c>
      <c r="N40" s="129">
        <f t="shared" si="1"/>
        <v>1300620.6</v>
      </c>
      <c r="O40" s="40" t="s">
        <v>101</v>
      </c>
    </row>
    <row r="41" spans="1:12" ht="11.25">
      <c r="A41" s="35" t="s">
        <v>23</v>
      </c>
      <c r="L41" s="35" t="s">
        <v>10</v>
      </c>
    </row>
    <row r="42" ht="11.25">
      <c r="A42" s="35" t="s">
        <v>24</v>
      </c>
    </row>
    <row r="43" ht="11.25">
      <c r="A43" s="35" t="s">
        <v>25</v>
      </c>
    </row>
    <row r="44" ht="11.25">
      <c r="A44" s="35" t="s">
        <v>26</v>
      </c>
    </row>
    <row r="45" ht="11.25">
      <c r="A45" s="35" t="s">
        <v>27</v>
      </c>
    </row>
  </sheetData>
  <sheetProtection/>
  <mergeCells count="36">
    <mergeCell ref="G4:G6"/>
    <mergeCell ref="H4:H6"/>
    <mergeCell ref="J5:J7"/>
    <mergeCell ref="L5:M7"/>
    <mergeCell ref="I4:N4"/>
    <mergeCell ref="N5:N7"/>
    <mergeCell ref="K6:K7"/>
    <mergeCell ref="A1:O1"/>
    <mergeCell ref="A3:A7"/>
    <mergeCell ref="B3:B7"/>
    <mergeCell ref="C3:C7"/>
    <mergeCell ref="D3:D7"/>
    <mergeCell ref="E3:E7"/>
    <mergeCell ref="F3:N3"/>
    <mergeCell ref="O3:O7"/>
    <mergeCell ref="F4:F7"/>
    <mergeCell ref="I5:I7"/>
    <mergeCell ref="N14:N17"/>
    <mergeCell ref="O14:O17"/>
    <mergeCell ref="L8:M8"/>
    <mergeCell ref="A9:D9"/>
    <mergeCell ref="I14:I17"/>
    <mergeCell ref="A14:A17"/>
    <mergeCell ref="B14:B17"/>
    <mergeCell ref="C14:C17"/>
    <mergeCell ref="D14:D17"/>
    <mergeCell ref="G14:G17"/>
    <mergeCell ref="A40:D40"/>
    <mergeCell ref="J14:J17"/>
    <mergeCell ref="K14:K17"/>
    <mergeCell ref="A39:D39"/>
    <mergeCell ref="A25:D25"/>
    <mergeCell ref="A26:D26"/>
    <mergeCell ref="E14:E17"/>
    <mergeCell ref="F14:F17"/>
    <mergeCell ref="H14:H1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B13">
      <selection activeCell="C24" sqref="C24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17.375" style="0" customWidth="1"/>
    <col min="7" max="7" width="14.25390625" style="0" customWidth="1"/>
    <col min="8" max="8" width="12.875" style="0" customWidth="1"/>
    <col min="9" max="9" width="9.25390625" style="0" bestFit="1" customWidth="1"/>
  </cols>
  <sheetData>
    <row r="1" spans="1:7" ht="47.25" customHeight="1">
      <c r="A1" s="418" t="s">
        <v>144</v>
      </c>
      <c r="B1" s="418"/>
      <c r="C1" s="418"/>
      <c r="D1" s="418"/>
      <c r="E1" s="418"/>
      <c r="F1" s="418"/>
      <c r="G1" s="418"/>
    </row>
    <row r="2" spans="2:7" ht="25.5" customHeight="1">
      <c r="B2" s="1"/>
      <c r="C2" s="1"/>
      <c r="F2" s="3"/>
      <c r="G2" s="3" t="s">
        <v>97</v>
      </c>
    </row>
    <row r="3" spans="1:9" s="153" customFormat="1" ht="27" customHeight="1">
      <c r="A3" s="150" t="s">
        <v>110</v>
      </c>
      <c r="B3" s="150" t="s">
        <v>98</v>
      </c>
      <c r="C3" s="152" t="s">
        <v>41</v>
      </c>
      <c r="D3" s="150" t="s">
        <v>70</v>
      </c>
      <c r="E3" s="150" t="s">
        <v>71</v>
      </c>
      <c r="F3" s="150" t="s">
        <v>42</v>
      </c>
      <c r="G3" s="150" t="s">
        <v>5</v>
      </c>
      <c r="H3" s="175" t="s">
        <v>272</v>
      </c>
      <c r="I3" s="176" t="s">
        <v>271</v>
      </c>
    </row>
    <row r="4" spans="1:9" s="24" customFormat="1" ht="10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180">
        <v>8</v>
      </c>
      <c r="I4" s="181">
        <v>9</v>
      </c>
    </row>
    <row r="5" spans="1:9" s="70" customFormat="1" ht="12" customHeight="1">
      <c r="A5" s="67">
        <v>1</v>
      </c>
      <c r="B5" s="45" t="s">
        <v>49</v>
      </c>
      <c r="C5" s="45"/>
      <c r="D5" s="68"/>
      <c r="E5" s="68"/>
      <c r="F5" s="69"/>
      <c r="G5" s="69"/>
      <c r="H5" s="68"/>
      <c r="I5" s="179"/>
    </row>
    <row r="6" spans="1:9" s="1" customFormat="1" ht="17.25" customHeight="1" hidden="1">
      <c r="A6" s="54"/>
      <c r="B6" s="43"/>
      <c r="C6" s="43"/>
      <c r="D6" s="10"/>
      <c r="E6" s="10"/>
      <c r="F6" s="29"/>
      <c r="G6" s="29"/>
      <c r="H6" s="146"/>
      <c r="I6" s="178"/>
    </row>
    <row r="7" spans="1:9" s="273" customFormat="1" ht="51.75" customHeight="1">
      <c r="A7" s="54"/>
      <c r="B7" s="274" t="s">
        <v>220</v>
      </c>
      <c r="C7" s="43" t="s">
        <v>40</v>
      </c>
      <c r="D7" s="10">
        <v>801</v>
      </c>
      <c r="E7" s="10">
        <v>80101</v>
      </c>
      <c r="F7" s="29" t="s">
        <v>52</v>
      </c>
      <c r="G7" s="251">
        <v>22396</v>
      </c>
      <c r="H7" s="275">
        <v>0</v>
      </c>
      <c r="I7" s="272">
        <f>H7/G7</f>
        <v>0</v>
      </c>
    </row>
    <row r="8" spans="1:9" s="70" customFormat="1" ht="18.75" customHeight="1">
      <c r="A8" s="419" t="s">
        <v>43</v>
      </c>
      <c r="B8" s="420"/>
      <c r="C8" s="420"/>
      <c r="D8" s="420"/>
      <c r="E8" s="420"/>
      <c r="F8" s="421"/>
      <c r="G8" s="265">
        <f>SUM(G6:G7)</f>
        <v>22396</v>
      </c>
      <c r="H8" s="265">
        <f>SUM(H6:H7)</f>
        <v>0</v>
      </c>
      <c r="I8" s="182">
        <f>H8/G8</f>
        <v>0</v>
      </c>
    </row>
    <row r="9" spans="1:9" s="70" customFormat="1" ht="15.75" customHeight="1">
      <c r="A9" s="67">
        <v>2</v>
      </c>
      <c r="B9" s="45" t="s">
        <v>50</v>
      </c>
      <c r="C9" s="45"/>
      <c r="D9" s="68"/>
      <c r="E9" s="68"/>
      <c r="F9" s="69"/>
      <c r="G9" s="265"/>
      <c r="H9" s="265"/>
      <c r="I9" s="179"/>
    </row>
    <row r="10" spans="1:9" s="1" customFormat="1" ht="24.75" customHeight="1">
      <c r="A10" s="54"/>
      <c r="B10" s="101" t="s">
        <v>187</v>
      </c>
      <c r="C10" s="43" t="s">
        <v>9</v>
      </c>
      <c r="D10" s="10">
        <v>926</v>
      </c>
      <c r="E10" s="10">
        <v>92605</v>
      </c>
      <c r="F10" s="29" t="s">
        <v>52</v>
      </c>
      <c r="G10" s="251">
        <v>9500</v>
      </c>
      <c r="H10" s="248">
        <v>0</v>
      </c>
      <c r="I10" s="182">
        <f>H10/G10</f>
        <v>0</v>
      </c>
    </row>
    <row r="11" spans="1:9" s="1" customFormat="1" ht="23.25" customHeight="1">
      <c r="A11" s="54"/>
      <c r="B11" s="101" t="s">
        <v>177</v>
      </c>
      <c r="C11" s="43" t="s">
        <v>9</v>
      </c>
      <c r="D11" s="10">
        <v>900</v>
      </c>
      <c r="E11" s="10">
        <v>90095</v>
      </c>
      <c r="F11" s="29" t="s">
        <v>176</v>
      </c>
      <c r="G11" s="251">
        <v>11896</v>
      </c>
      <c r="H11" s="248">
        <v>0</v>
      </c>
      <c r="I11" s="182">
        <f>H11/G11</f>
        <v>0</v>
      </c>
    </row>
    <row r="12" spans="1:9" s="70" customFormat="1" ht="14.25" customHeight="1">
      <c r="A12" s="419" t="s">
        <v>43</v>
      </c>
      <c r="B12" s="420"/>
      <c r="C12" s="420"/>
      <c r="D12" s="420"/>
      <c r="E12" s="420"/>
      <c r="F12" s="421"/>
      <c r="G12" s="265">
        <f>SUM(G10:G11)</f>
        <v>21396</v>
      </c>
      <c r="H12" s="265">
        <f>SUM(H10:H11)</f>
        <v>0</v>
      </c>
      <c r="I12" s="182">
        <f>H12/G12</f>
        <v>0</v>
      </c>
    </row>
    <row r="13" spans="1:10" s="70" customFormat="1" ht="17.25" customHeight="1">
      <c r="A13" s="67">
        <v>3</v>
      </c>
      <c r="B13" s="45" t="s">
        <v>48</v>
      </c>
      <c r="C13" s="45"/>
      <c r="D13" s="68"/>
      <c r="E13" s="68"/>
      <c r="F13" s="69"/>
      <c r="G13" s="265"/>
      <c r="H13" s="266"/>
      <c r="I13" s="177"/>
      <c r="J13" s="1"/>
    </row>
    <row r="14" spans="1:9" s="1" customFormat="1" ht="28.5" customHeight="1">
      <c r="A14" s="54"/>
      <c r="B14" s="101" t="s">
        <v>178</v>
      </c>
      <c r="C14" s="43" t="s">
        <v>9</v>
      </c>
      <c r="D14" s="10">
        <v>900</v>
      </c>
      <c r="E14" s="10">
        <v>90095</v>
      </c>
      <c r="F14" s="29" t="s">
        <v>52</v>
      </c>
      <c r="G14" s="251">
        <v>3000</v>
      </c>
      <c r="H14" s="248">
        <v>0</v>
      </c>
      <c r="I14" s="182">
        <f>H14/G14</f>
        <v>0</v>
      </c>
    </row>
    <row r="15" spans="1:9" s="1" customFormat="1" ht="19.5" customHeight="1">
      <c r="A15" s="54"/>
      <c r="B15" s="101" t="s">
        <v>180</v>
      </c>
      <c r="C15" s="43" t="s">
        <v>9</v>
      </c>
      <c r="D15" s="10">
        <v>900</v>
      </c>
      <c r="E15" s="10">
        <v>90095</v>
      </c>
      <c r="F15" s="29" t="s">
        <v>52</v>
      </c>
      <c r="G15" s="251">
        <v>1064</v>
      </c>
      <c r="H15" s="267">
        <v>0</v>
      </c>
      <c r="I15" s="182">
        <f>H15/G15</f>
        <v>0</v>
      </c>
    </row>
    <row r="16" spans="1:9" s="1" customFormat="1" ht="28.5" customHeight="1">
      <c r="A16" s="54"/>
      <c r="B16" s="101" t="s">
        <v>197</v>
      </c>
      <c r="C16" s="43" t="s">
        <v>9</v>
      </c>
      <c r="D16" s="10">
        <v>900</v>
      </c>
      <c r="E16" s="10">
        <v>90095</v>
      </c>
      <c r="F16" s="29" t="s">
        <v>52</v>
      </c>
      <c r="G16" s="251">
        <v>1000</v>
      </c>
      <c r="H16" s="248">
        <v>417</v>
      </c>
      <c r="I16" s="182">
        <f>H16/G16</f>
        <v>0.417</v>
      </c>
    </row>
    <row r="17" spans="1:9" s="1" customFormat="1" ht="27.75" customHeight="1">
      <c r="A17" s="57"/>
      <c r="B17" s="170" t="s">
        <v>179</v>
      </c>
      <c r="C17" s="169" t="s">
        <v>9</v>
      </c>
      <c r="D17" s="31">
        <v>600</v>
      </c>
      <c r="E17" s="31">
        <v>60095</v>
      </c>
      <c r="F17" s="110" t="s">
        <v>52</v>
      </c>
      <c r="G17" s="269">
        <v>6000</v>
      </c>
      <c r="H17" s="267">
        <v>4628.49</v>
      </c>
      <c r="I17" s="182">
        <f>H17/G17</f>
        <v>0.771415</v>
      </c>
    </row>
    <row r="18" spans="1:9" s="70" customFormat="1" ht="17.25" customHeight="1">
      <c r="A18" s="419" t="s">
        <v>43</v>
      </c>
      <c r="B18" s="420"/>
      <c r="C18" s="420"/>
      <c r="D18" s="420"/>
      <c r="E18" s="420"/>
      <c r="F18" s="421"/>
      <c r="G18" s="265">
        <f>SUM(G14:G17)</f>
        <v>11064</v>
      </c>
      <c r="H18" s="265">
        <f>SUM(H14:H17)</f>
        <v>5045.49</v>
      </c>
      <c r="I18" s="182">
        <f>H18/G18</f>
        <v>0.45602765726681127</v>
      </c>
    </row>
    <row r="19" spans="1:9" s="70" customFormat="1" ht="18" customHeight="1">
      <c r="A19" s="67">
        <v>4</v>
      </c>
      <c r="B19" s="45" t="s">
        <v>213</v>
      </c>
      <c r="C19" s="45"/>
      <c r="D19" s="68"/>
      <c r="E19" s="68"/>
      <c r="F19" s="69"/>
      <c r="G19" s="265"/>
      <c r="H19" s="265"/>
      <c r="I19" s="179"/>
    </row>
    <row r="20" spans="1:9" s="1" customFormat="1" ht="39" customHeight="1">
      <c r="A20" s="54"/>
      <c r="B20" s="101" t="s">
        <v>188</v>
      </c>
      <c r="C20" s="43" t="s">
        <v>9</v>
      </c>
      <c r="D20" s="10">
        <v>900</v>
      </c>
      <c r="E20" s="10">
        <v>90095</v>
      </c>
      <c r="F20" s="29" t="s">
        <v>52</v>
      </c>
      <c r="G20" s="251">
        <v>3580</v>
      </c>
      <c r="H20" s="248">
        <v>148</v>
      </c>
      <c r="I20" s="182">
        <f>H20/G20</f>
        <v>0.041340782122905026</v>
      </c>
    </row>
    <row r="21" spans="1:9" s="1" customFormat="1" ht="44.25" customHeight="1">
      <c r="A21" s="54"/>
      <c r="B21" s="101" t="s">
        <v>189</v>
      </c>
      <c r="C21" s="43" t="s">
        <v>9</v>
      </c>
      <c r="D21" s="10">
        <v>921</v>
      </c>
      <c r="E21" s="10">
        <v>92105</v>
      </c>
      <c r="F21" s="29" t="s">
        <v>52</v>
      </c>
      <c r="G21" s="251">
        <v>11000</v>
      </c>
      <c r="H21" s="248">
        <v>10015.14</v>
      </c>
      <c r="I21" s="182">
        <f>H21/G21</f>
        <v>0.9104672727272727</v>
      </c>
    </row>
    <row r="22" spans="1:9" s="1" customFormat="1" ht="23.25" customHeight="1" hidden="1">
      <c r="A22" s="54"/>
      <c r="B22" s="43"/>
      <c r="C22" s="43"/>
      <c r="D22" s="10"/>
      <c r="E22" s="10"/>
      <c r="F22" s="29"/>
      <c r="G22" s="251"/>
      <c r="H22" s="268"/>
      <c r="I22" s="182" t="e">
        <f>H22/G22</f>
        <v>#DIV/0!</v>
      </c>
    </row>
    <row r="23" spans="1:9" s="70" customFormat="1" ht="19.5" customHeight="1">
      <c r="A23" s="419" t="s">
        <v>43</v>
      </c>
      <c r="B23" s="420"/>
      <c r="C23" s="420"/>
      <c r="D23" s="420"/>
      <c r="E23" s="420"/>
      <c r="F23" s="421"/>
      <c r="G23" s="265">
        <f>SUM(G20:G22)</f>
        <v>14580</v>
      </c>
      <c r="H23" s="265">
        <f>SUM(H20:H22)</f>
        <v>10163.14</v>
      </c>
      <c r="I23" s="182">
        <f>H23/G23</f>
        <v>0.6970603566529492</v>
      </c>
    </row>
    <row r="24" spans="1:9" s="70" customFormat="1" ht="18.75" customHeight="1">
      <c r="A24" s="67">
        <v>5</v>
      </c>
      <c r="B24" s="45" t="s">
        <v>47</v>
      </c>
      <c r="C24" s="45"/>
      <c r="D24" s="68"/>
      <c r="E24" s="68"/>
      <c r="F24" s="69"/>
      <c r="G24" s="265"/>
      <c r="H24" s="265"/>
      <c r="I24" s="179"/>
    </row>
    <row r="25" spans="1:9" s="1" customFormat="1" ht="26.25" customHeight="1">
      <c r="A25" s="54"/>
      <c r="B25" s="101" t="s">
        <v>182</v>
      </c>
      <c r="C25" s="43" t="s">
        <v>9</v>
      </c>
      <c r="D25" s="10">
        <v>900</v>
      </c>
      <c r="E25" s="10">
        <v>90095</v>
      </c>
      <c r="F25" s="29" t="s">
        <v>52</v>
      </c>
      <c r="G25" s="251">
        <v>4500</v>
      </c>
      <c r="H25" s="248">
        <v>126</v>
      </c>
      <c r="I25" s="182">
        <f>H25/G25</f>
        <v>0.028</v>
      </c>
    </row>
    <row r="26" spans="1:9" s="288" customFormat="1" ht="25.5" customHeight="1">
      <c r="A26" s="280"/>
      <c r="B26" s="281" t="s">
        <v>181</v>
      </c>
      <c r="C26" s="282" t="s">
        <v>62</v>
      </c>
      <c r="D26" s="283">
        <v>801</v>
      </c>
      <c r="E26" s="283">
        <v>80101</v>
      </c>
      <c r="F26" s="284" t="s">
        <v>52</v>
      </c>
      <c r="G26" s="285">
        <v>3600</v>
      </c>
      <c r="H26" s="286">
        <v>3600</v>
      </c>
      <c r="I26" s="287">
        <f>H26/G26</f>
        <v>1</v>
      </c>
    </row>
    <row r="27" spans="1:9" s="1" customFormat="1" ht="21.75" customHeight="1">
      <c r="A27" s="54"/>
      <c r="B27" s="101" t="s">
        <v>211</v>
      </c>
      <c r="C27" s="43" t="s">
        <v>9</v>
      </c>
      <c r="D27" s="10">
        <v>900</v>
      </c>
      <c r="E27" s="10">
        <v>90095</v>
      </c>
      <c r="F27" s="29" t="s">
        <v>52</v>
      </c>
      <c r="G27" s="251">
        <v>14200</v>
      </c>
      <c r="H27" s="248">
        <v>0</v>
      </c>
      <c r="I27" s="182">
        <f>H27/G27</f>
        <v>0</v>
      </c>
    </row>
    <row r="28" spans="1:9" s="70" customFormat="1" ht="15.75" customHeight="1">
      <c r="A28" s="419" t="s">
        <v>43</v>
      </c>
      <c r="B28" s="420"/>
      <c r="C28" s="420"/>
      <c r="D28" s="420"/>
      <c r="E28" s="420"/>
      <c r="F28" s="421"/>
      <c r="G28" s="265">
        <f>SUM(G25:G27)</f>
        <v>22300</v>
      </c>
      <c r="H28" s="265">
        <f>SUM(H25:H27)</f>
        <v>3726</v>
      </c>
      <c r="I28" s="182">
        <f>H28/G28</f>
        <v>0.16708520179372197</v>
      </c>
    </row>
    <row r="29" spans="1:9" s="70" customFormat="1" ht="19.5" customHeight="1">
      <c r="A29" s="67">
        <v>6</v>
      </c>
      <c r="B29" s="45" t="s">
        <v>46</v>
      </c>
      <c r="C29" s="45"/>
      <c r="D29" s="68"/>
      <c r="E29" s="68"/>
      <c r="F29" s="69"/>
      <c r="G29" s="265"/>
      <c r="H29" s="265"/>
      <c r="I29" s="68"/>
    </row>
    <row r="30" spans="1:9" s="1" customFormat="1" ht="23.25" customHeight="1">
      <c r="A30" s="54"/>
      <c r="B30" s="101" t="s">
        <v>190</v>
      </c>
      <c r="C30" s="43" t="s">
        <v>9</v>
      </c>
      <c r="D30" s="10">
        <v>900</v>
      </c>
      <c r="E30" s="10">
        <v>90095</v>
      </c>
      <c r="F30" s="29" t="s">
        <v>52</v>
      </c>
      <c r="G30" s="251">
        <v>4500</v>
      </c>
      <c r="H30" s="248">
        <v>2629.09</v>
      </c>
      <c r="I30" s="182">
        <f>H30/G30</f>
        <v>0.5842422222222222</v>
      </c>
    </row>
    <row r="31" spans="1:9" s="1" customFormat="1" ht="29.25" customHeight="1">
      <c r="A31" s="54"/>
      <c r="B31" s="101" t="s">
        <v>184</v>
      </c>
      <c r="C31" s="43" t="s">
        <v>9</v>
      </c>
      <c r="D31" s="10">
        <v>600</v>
      </c>
      <c r="E31" s="10">
        <v>60095</v>
      </c>
      <c r="F31" s="29" t="s">
        <v>52</v>
      </c>
      <c r="G31" s="251">
        <v>2000</v>
      </c>
      <c r="H31" s="248">
        <v>1467.62</v>
      </c>
      <c r="I31" s="182">
        <f>H31/G31</f>
        <v>0.73381</v>
      </c>
    </row>
    <row r="32" spans="1:9" s="1" customFormat="1" ht="23.25" customHeight="1">
      <c r="A32" s="54"/>
      <c r="B32" s="101" t="s">
        <v>185</v>
      </c>
      <c r="C32" s="43" t="s">
        <v>9</v>
      </c>
      <c r="D32" s="10">
        <v>900</v>
      </c>
      <c r="E32" s="10">
        <v>90095</v>
      </c>
      <c r="F32" s="29" t="s">
        <v>52</v>
      </c>
      <c r="G32" s="251">
        <v>1884</v>
      </c>
      <c r="H32" s="248">
        <v>0</v>
      </c>
      <c r="I32" s="182">
        <f>H32/G32</f>
        <v>0</v>
      </c>
    </row>
    <row r="33" spans="1:9" s="1" customFormat="1" ht="19.5" customHeight="1">
      <c r="A33" s="54"/>
      <c r="B33" s="101" t="s">
        <v>183</v>
      </c>
      <c r="C33" s="43" t="s">
        <v>9</v>
      </c>
      <c r="D33" s="10">
        <v>921</v>
      </c>
      <c r="E33" s="10">
        <v>92195</v>
      </c>
      <c r="F33" s="29" t="s">
        <v>52</v>
      </c>
      <c r="G33" s="251">
        <v>2500</v>
      </c>
      <c r="H33" s="248">
        <v>0</v>
      </c>
      <c r="I33" s="182">
        <f>H33/G33</f>
        <v>0</v>
      </c>
    </row>
    <row r="34" spans="1:9" s="70" customFormat="1" ht="12" customHeight="1">
      <c r="A34" s="419" t="s">
        <v>43</v>
      </c>
      <c r="B34" s="420"/>
      <c r="C34" s="420"/>
      <c r="D34" s="420"/>
      <c r="E34" s="420"/>
      <c r="F34" s="421"/>
      <c r="G34" s="265">
        <f>SUM(G30:G33)</f>
        <v>10884</v>
      </c>
      <c r="H34" s="265">
        <f>SUM(H30:H33)</f>
        <v>4096.71</v>
      </c>
      <c r="I34" s="182">
        <f>H34/G34</f>
        <v>0.37639746416758546</v>
      </c>
    </row>
    <row r="35" spans="1:9" s="70" customFormat="1" ht="15.75" customHeight="1">
      <c r="A35" s="67">
        <v>7</v>
      </c>
      <c r="B35" s="45" t="s">
        <v>45</v>
      </c>
      <c r="C35" s="45"/>
      <c r="D35" s="68"/>
      <c r="E35" s="68"/>
      <c r="F35" s="69"/>
      <c r="G35" s="265"/>
      <c r="H35" s="265"/>
      <c r="I35" s="68"/>
    </row>
    <row r="36" spans="1:9" s="19" customFormat="1" ht="33" customHeight="1">
      <c r="A36" s="54"/>
      <c r="B36" s="43" t="s">
        <v>214</v>
      </c>
      <c r="C36" s="43" t="s">
        <v>212</v>
      </c>
      <c r="D36" s="10">
        <v>921</v>
      </c>
      <c r="E36" s="10">
        <v>92105</v>
      </c>
      <c r="F36" s="29" t="s">
        <v>52</v>
      </c>
      <c r="G36" s="251">
        <v>5500</v>
      </c>
      <c r="H36" s="251">
        <v>0</v>
      </c>
      <c r="I36" s="276">
        <f>H36/G36</f>
        <v>0</v>
      </c>
    </row>
    <row r="37" spans="1:9" s="19" customFormat="1" ht="39" customHeight="1">
      <c r="A37" s="54"/>
      <c r="B37" s="43" t="s">
        <v>191</v>
      </c>
      <c r="C37" s="43" t="s">
        <v>212</v>
      </c>
      <c r="D37" s="10">
        <v>921</v>
      </c>
      <c r="E37" s="10">
        <v>92105</v>
      </c>
      <c r="F37" s="29" t="s">
        <v>52</v>
      </c>
      <c r="G37" s="251">
        <v>7000</v>
      </c>
      <c r="H37" s="251">
        <v>0</v>
      </c>
      <c r="I37" s="276">
        <f aca="true" t="shared" si="0" ref="I37:I46">H37/G37</f>
        <v>0</v>
      </c>
    </row>
    <row r="38" spans="1:9" s="19" customFormat="1" ht="39" customHeight="1">
      <c r="A38" s="54"/>
      <c r="B38" s="43" t="s">
        <v>193</v>
      </c>
      <c r="C38" s="43" t="s">
        <v>212</v>
      </c>
      <c r="D38" s="10">
        <v>921</v>
      </c>
      <c r="E38" s="10">
        <v>92105</v>
      </c>
      <c r="F38" s="29" t="s">
        <v>51</v>
      </c>
      <c r="G38" s="251">
        <v>6000</v>
      </c>
      <c r="H38" s="251">
        <v>0</v>
      </c>
      <c r="I38" s="276">
        <f t="shared" si="0"/>
        <v>0</v>
      </c>
    </row>
    <row r="39" spans="1:9" s="1" customFormat="1" ht="39" customHeight="1">
      <c r="A39" s="54"/>
      <c r="B39" s="101" t="s">
        <v>192</v>
      </c>
      <c r="C39" s="43" t="s">
        <v>9</v>
      </c>
      <c r="D39" s="10">
        <v>900</v>
      </c>
      <c r="E39" s="10">
        <v>90095</v>
      </c>
      <c r="F39" s="29" t="s">
        <v>52</v>
      </c>
      <c r="G39" s="251">
        <v>2888</v>
      </c>
      <c r="H39" s="248">
        <v>2579</v>
      </c>
      <c r="I39" s="182">
        <f t="shared" si="0"/>
        <v>0.893005540166205</v>
      </c>
    </row>
    <row r="40" spans="1:9" s="70" customFormat="1" ht="15" customHeight="1">
      <c r="A40" s="419" t="s">
        <v>43</v>
      </c>
      <c r="B40" s="420"/>
      <c r="C40" s="420"/>
      <c r="D40" s="420"/>
      <c r="E40" s="420"/>
      <c r="F40" s="421"/>
      <c r="G40" s="265">
        <f>SUM(G36:G39)</f>
        <v>21388</v>
      </c>
      <c r="H40" s="265">
        <f>SUM(H36:H39)</f>
        <v>2579</v>
      </c>
      <c r="I40" s="182">
        <f t="shared" si="0"/>
        <v>0.12058163456143632</v>
      </c>
    </row>
    <row r="41" spans="1:9" s="70" customFormat="1" ht="20.25" customHeight="1">
      <c r="A41" s="67">
        <v>8</v>
      </c>
      <c r="B41" s="45" t="s">
        <v>44</v>
      </c>
      <c r="C41" s="45"/>
      <c r="D41" s="68"/>
      <c r="E41" s="68"/>
      <c r="F41" s="69"/>
      <c r="G41" s="265"/>
      <c r="H41" s="265"/>
      <c r="I41" s="68"/>
    </row>
    <row r="42" spans="1:9" s="1" customFormat="1" ht="20.25" customHeight="1">
      <c r="A42" s="54"/>
      <c r="B42" s="101" t="s">
        <v>194</v>
      </c>
      <c r="C42" s="43" t="s">
        <v>9</v>
      </c>
      <c r="D42" s="10">
        <v>900</v>
      </c>
      <c r="E42" s="10">
        <v>90095</v>
      </c>
      <c r="F42" s="29" t="s">
        <v>52</v>
      </c>
      <c r="G42" s="251">
        <v>3100</v>
      </c>
      <c r="H42" s="248">
        <v>2824.5</v>
      </c>
      <c r="I42" s="182">
        <f t="shared" si="0"/>
        <v>0.9111290322580645</v>
      </c>
    </row>
    <row r="43" spans="1:9" s="1" customFormat="1" ht="33.75" customHeight="1">
      <c r="A43" s="54"/>
      <c r="B43" s="101" t="s">
        <v>195</v>
      </c>
      <c r="C43" s="43" t="s">
        <v>9</v>
      </c>
      <c r="D43" s="10">
        <v>750</v>
      </c>
      <c r="E43" s="10">
        <v>75095</v>
      </c>
      <c r="F43" s="29" t="s">
        <v>52</v>
      </c>
      <c r="G43" s="251">
        <v>1132</v>
      </c>
      <c r="H43" s="248">
        <v>0</v>
      </c>
      <c r="I43" s="182">
        <f t="shared" si="0"/>
        <v>0</v>
      </c>
    </row>
    <row r="44" spans="1:9" s="1" customFormat="1" ht="30" customHeight="1">
      <c r="A44" s="57"/>
      <c r="B44" s="170" t="s">
        <v>186</v>
      </c>
      <c r="C44" s="169" t="s">
        <v>9</v>
      </c>
      <c r="D44" s="31">
        <v>921</v>
      </c>
      <c r="E44" s="31">
        <v>92105</v>
      </c>
      <c r="F44" s="110" t="s">
        <v>52</v>
      </c>
      <c r="G44" s="269">
        <v>7100</v>
      </c>
      <c r="H44" s="267">
        <v>6033</v>
      </c>
      <c r="I44" s="182">
        <f t="shared" si="0"/>
        <v>0.849718309859155</v>
      </c>
    </row>
    <row r="45" spans="1:9" s="70" customFormat="1" ht="18.75" customHeight="1">
      <c r="A45" s="419" t="s">
        <v>43</v>
      </c>
      <c r="B45" s="420"/>
      <c r="C45" s="420"/>
      <c r="D45" s="420"/>
      <c r="E45" s="420"/>
      <c r="F45" s="421"/>
      <c r="G45" s="265">
        <f>SUM(G42:G44)</f>
        <v>11332</v>
      </c>
      <c r="H45" s="265">
        <f>SUM(H42:H44)</f>
        <v>8857.5</v>
      </c>
      <c r="I45" s="270">
        <f t="shared" si="0"/>
        <v>0.7816360748323332</v>
      </c>
    </row>
    <row r="46" spans="1:9" s="27" customFormat="1" ht="21" customHeight="1">
      <c r="A46" s="422" t="s">
        <v>123</v>
      </c>
      <c r="B46" s="423"/>
      <c r="C46" s="55"/>
      <c r="D46" s="55"/>
      <c r="E46" s="55"/>
      <c r="F46" s="42"/>
      <c r="G46" s="255">
        <f>SUM(G8,G12,G18,G23,G28,G34,G40,G45)</f>
        <v>135340</v>
      </c>
      <c r="H46" s="255">
        <f>SUM(H8,H12,H18,H23,H28,H34,H40,H45)</f>
        <v>34467.84</v>
      </c>
      <c r="I46" s="270">
        <f t="shared" si="0"/>
        <v>0.25467592729422195</v>
      </c>
    </row>
  </sheetData>
  <sheetProtection/>
  <mergeCells count="10">
    <mergeCell ref="A45:F45"/>
    <mergeCell ref="A46:B46"/>
    <mergeCell ref="A23:F23"/>
    <mergeCell ref="A28:F28"/>
    <mergeCell ref="A34:F34"/>
    <mergeCell ref="A40:F40"/>
    <mergeCell ref="A1:G1"/>
    <mergeCell ref="A8:F8"/>
    <mergeCell ref="A12:F12"/>
    <mergeCell ref="A18:F18"/>
  </mergeCells>
  <printOptions horizontalCentered="1"/>
  <pageMargins left="0" right="0" top="0.787401574803149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11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31">
      <selection activeCell="I137" sqref="I137"/>
    </sheetView>
  </sheetViews>
  <sheetFormatPr defaultColWidth="9.00390625" defaultRowHeight="12.75"/>
  <cols>
    <col min="1" max="1" width="3.625" style="25" customWidth="1"/>
    <col min="2" max="2" width="39.00390625" style="25" customWidth="1"/>
    <col min="3" max="3" width="9.00390625" style="25" customWidth="1"/>
    <col min="4" max="4" width="10.375" style="25" customWidth="1"/>
    <col min="5" max="5" width="4.375" style="25" customWidth="1"/>
    <col min="6" max="6" width="6.875" style="25" customWidth="1"/>
    <col min="7" max="7" width="20.00390625" style="25" customWidth="1"/>
    <col min="8" max="8" width="11.625" style="60" customWidth="1"/>
    <col min="9" max="9" width="12.625" style="60" customWidth="1"/>
    <col min="10" max="10" width="10.875" style="60" customWidth="1"/>
    <col min="11" max="11" width="8.00390625" style="25" customWidth="1"/>
    <col min="12" max="16384" width="9.125" style="25" customWidth="1"/>
  </cols>
  <sheetData>
    <row r="1" spans="8:10" s="26" customFormat="1" ht="12" hidden="1">
      <c r="H1" s="59"/>
      <c r="I1" s="59"/>
      <c r="J1" s="59"/>
    </row>
    <row r="2" spans="8:10" s="26" customFormat="1" ht="12" hidden="1">
      <c r="H2" s="59"/>
      <c r="I2" s="59"/>
      <c r="J2" s="59"/>
    </row>
    <row r="3" spans="8:10" s="26" customFormat="1" ht="12.75">
      <c r="H3" s="59"/>
      <c r="I3" s="277" t="s">
        <v>280</v>
      </c>
      <c r="J3" s="59"/>
    </row>
    <row r="4" spans="8:10" s="26" customFormat="1" ht="12">
      <c r="H4" s="59"/>
      <c r="I4" s="59"/>
      <c r="J4" s="59"/>
    </row>
    <row r="5" spans="1:10" s="65" customFormat="1" ht="25.5" customHeight="1">
      <c r="A5" s="426" t="s">
        <v>168</v>
      </c>
      <c r="B5" s="426"/>
      <c r="C5" s="426"/>
      <c r="D5" s="426"/>
      <c r="E5" s="426"/>
      <c r="F5" s="426"/>
      <c r="G5" s="426"/>
      <c r="H5" s="426"/>
      <c r="I5" s="426"/>
      <c r="J5" s="171"/>
    </row>
    <row r="6" ht="18.75" customHeight="1"/>
    <row r="7" spans="1:11" ht="48" customHeight="1">
      <c r="A7" s="429" t="s">
        <v>7</v>
      </c>
      <c r="B7" s="429" t="s">
        <v>11</v>
      </c>
      <c r="C7" s="429" t="s">
        <v>12</v>
      </c>
      <c r="D7" s="429" t="s">
        <v>114</v>
      </c>
      <c r="E7" s="429" t="s">
        <v>70</v>
      </c>
      <c r="F7" s="429" t="s">
        <v>71</v>
      </c>
      <c r="G7" s="438" t="s">
        <v>13</v>
      </c>
      <c r="H7" s="439"/>
      <c r="I7" s="427" t="s">
        <v>279</v>
      </c>
      <c r="J7" s="427" t="s">
        <v>273</v>
      </c>
      <c r="K7" s="436" t="s">
        <v>271</v>
      </c>
    </row>
    <row r="8" spans="1:11" ht="28.5" customHeight="1">
      <c r="A8" s="430"/>
      <c r="B8" s="430"/>
      <c r="C8" s="430"/>
      <c r="D8" s="430"/>
      <c r="E8" s="430"/>
      <c r="F8" s="430"/>
      <c r="G8" s="46" t="s">
        <v>14</v>
      </c>
      <c r="H8" s="61" t="s">
        <v>15</v>
      </c>
      <c r="I8" s="428"/>
      <c r="J8" s="428"/>
      <c r="K8" s="437"/>
    </row>
    <row r="9" spans="1:11" s="93" customFormat="1" ht="18" customHeight="1">
      <c r="A9" s="94">
        <v>1</v>
      </c>
      <c r="B9" s="94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7">
        <v>8</v>
      </c>
      <c r="I9" s="97">
        <v>9</v>
      </c>
      <c r="J9" s="191">
        <v>10</v>
      </c>
      <c r="K9" s="198">
        <v>11</v>
      </c>
    </row>
    <row r="10" spans="1:11" ht="36" customHeight="1">
      <c r="A10" s="47" t="s">
        <v>75</v>
      </c>
      <c r="B10" s="72" t="s">
        <v>36</v>
      </c>
      <c r="C10" s="71" t="s">
        <v>53</v>
      </c>
      <c r="D10" s="72" t="s">
        <v>9</v>
      </c>
      <c r="E10" s="98">
        <v>10</v>
      </c>
      <c r="F10" s="99">
        <v>1010</v>
      </c>
      <c r="G10" s="47" t="s">
        <v>16</v>
      </c>
      <c r="H10" s="96">
        <f>SUM(H11,H17)</f>
        <v>3141485</v>
      </c>
      <c r="I10" s="96">
        <f>SUM(I11,I17)</f>
        <v>0</v>
      </c>
      <c r="J10" s="187">
        <v>0</v>
      </c>
      <c r="K10" s="199">
        <v>0</v>
      </c>
    </row>
    <row r="11" spans="1:11" ht="12" customHeight="1">
      <c r="A11" s="48"/>
      <c r="B11" s="76" t="s">
        <v>34</v>
      </c>
      <c r="C11" s="48"/>
      <c r="D11" s="48"/>
      <c r="E11" s="48"/>
      <c r="F11" s="48"/>
      <c r="G11" s="48" t="s">
        <v>166</v>
      </c>
      <c r="H11" s="62">
        <f>SUM(H12:H14)</f>
        <v>0</v>
      </c>
      <c r="I11" s="62">
        <f>SUM(I12:I14)</f>
        <v>0</v>
      </c>
      <c r="J11" s="188">
        <v>0</v>
      </c>
      <c r="K11" s="199">
        <v>0</v>
      </c>
    </row>
    <row r="12" spans="1:11" ht="11.25" customHeight="1">
      <c r="A12" s="48"/>
      <c r="B12" s="76" t="s">
        <v>54</v>
      </c>
      <c r="C12" s="48"/>
      <c r="D12" s="48"/>
      <c r="E12" s="48"/>
      <c r="F12" s="48"/>
      <c r="G12" s="49" t="s">
        <v>17</v>
      </c>
      <c r="H12" s="62"/>
      <c r="I12" s="62"/>
      <c r="J12" s="188"/>
      <c r="K12" s="199"/>
    </row>
    <row r="13" spans="1:11" ht="11.25" customHeight="1">
      <c r="A13" s="48"/>
      <c r="B13" s="433" t="s">
        <v>55</v>
      </c>
      <c r="C13" s="48"/>
      <c r="D13" s="48"/>
      <c r="E13" s="48"/>
      <c r="F13" s="48"/>
      <c r="G13" s="49" t="s">
        <v>18</v>
      </c>
      <c r="H13" s="62"/>
      <c r="I13" s="62"/>
      <c r="J13" s="188"/>
      <c r="K13" s="199"/>
    </row>
    <row r="14" spans="1:11" ht="24">
      <c r="A14" s="48"/>
      <c r="B14" s="442"/>
      <c r="C14" s="48"/>
      <c r="D14" s="48"/>
      <c r="E14" s="48"/>
      <c r="F14" s="48"/>
      <c r="G14" s="50" t="s">
        <v>19</v>
      </c>
      <c r="H14" s="62"/>
      <c r="I14" s="62"/>
      <c r="J14" s="188"/>
      <c r="K14" s="199"/>
    </row>
    <row r="15" spans="1:11" ht="7.5" customHeight="1">
      <c r="A15" s="48"/>
      <c r="B15" s="442"/>
      <c r="C15" s="48"/>
      <c r="D15" s="48"/>
      <c r="E15" s="48"/>
      <c r="F15" s="48"/>
      <c r="G15" s="91"/>
      <c r="H15" s="62"/>
      <c r="I15" s="62"/>
      <c r="J15" s="188"/>
      <c r="K15" s="199"/>
    </row>
    <row r="16" spans="1:11" ht="9" customHeight="1">
      <c r="A16" s="48"/>
      <c r="B16" s="442"/>
      <c r="C16" s="48"/>
      <c r="D16" s="48"/>
      <c r="E16" s="48"/>
      <c r="F16" s="48"/>
      <c r="G16" s="91"/>
      <c r="H16" s="62"/>
      <c r="I16" s="62"/>
      <c r="J16" s="188"/>
      <c r="K16" s="199"/>
    </row>
    <row r="17" spans="1:11" ht="12.75">
      <c r="A17" s="48"/>
      <c r="B17" s="442"/>
      <c r="C17" s="48"/>
      <c r="D17" s="48"/>
      <c r="E17" s="48"/>
      <c r="F17" s="48"/>
      <c r="G17" s="48" t="s">
        <v>165</v>
      </c>
      <c r="H17" s="62">
        <f>SUM(H18:H20)</f>
        <v>3141485</v>
      </c>
      <c r="I17" s="62">
        <f>SUM(I18:I20)</f>
        <v>0</v>
      </c>
      <c r="J17" s="188">
        <v>0</v>
      </c>
      <c r="K17" s="199">
        <v>0</v>
      </c>
    </row>
    <row r="18" spans="1:11" ht="12.75">
      <c r="A18" s="48"/>
      <c r="B18" s="442"/>
      <c r="C18" s="48"/>
      <c r="D18" s="48"/>
      <c r="E18" s="48"/>
      <c r="F18" s="48"/>
      <c r="G18" s="49" t="s">
        <v>17</v>
      </c>
      <c r="H18" s="62">
        <v>1261577</v>
      </c>
      <c r="I18" s="62"/>
      <c r="J18" s="188"/>
      <c r="K18" s="199"/>
    </row>
    <row r="19" spans="1:11" ht="12.75">
      <c r="A19" s="48"/>
      <c r="B19" s="442"/>
      <c r="C19" s="48"/>
      <c r="D19" s="48"/>
      <c r="E19" s="48"/>
      <c r="F19" s="48"/>
      <c r="G19" s="49" t="s">
        <v>18</v>
      </c>
      <c r="H19" s="62"/>
      <c r="I19" s="62"/>
      <c r="J19" s="188"/>
      <c r="K19" s="199"/>
    </row>
    <row r="20" spans="1:11" ht="24">
      <c r="A20" s="48"/>
      <c r="B20" s="442"/>
      <c r="C20" s="48"/>
      <c r="D20" s="48"/>
      <c r="E20" s="48"/>
      <c r="F20" s="48"/>
      <c r="G20" s="50" t="s">
        <v>19</v>
      </c>
      <c r="H20" s="62">
        <v>1879908</v>
      </c>
      <c r="I20" s="62"/>
      <c r="J20" s="188"/>
      <c r="K20" s="199"/>
    </row>
    <row r="21" spans="1:11" ht="48">
      <c r="A21" s="48"/>
      <c r="B21" s="442"/>
      <c r="C21" s="48"/>
      <c r="D21" s="48"/>
      <c r="E21" s="48"/>
      <c r="F21" s="48"/>
      <c r="G21" s="91" t="s">
        <v>164</v>
      </c>
      <c r="H21" s="62"/>
      <c r="I21" s="62"/>
      <c r="J21" s="188"/>
      <c r="K21" s="199"/>
    </row>
    <row r="22" spans="1:11" ht="45.75" customHeight="1">
      <c r="A22" s="48"/>
      <c r="B22" s="443"/>
      <c r="C22" s="48"/>
      <c r="D22" s="48"/>
      <c r="E22" s="48"/>
      <c r="F22" s="48"/>
      <c r="G22" s="48"/>
      <c r="H22" s="62"/>
      <c r="I22" s="62"/>
      <c r="J22" s="188"/>
      <c r="K22" s="48"/>
    </row>
    <row r="23" spans="1:11" s="135" customFormat="1" ht="2.25" customHeight="1">
      <c r="A23" s="136"/>
      <c r="B23" s="136"/>
      <c r="C23" s="136"/>
      <c r="D23" s="136"/>
      <c r="E23" s="136"/>
      <c r="F23" s="136"/>
      <c r="G23" s="136"/>
      <c r="H23" s="137"/>
      <c r="I23" s="137"/>
      <c r="J23" s="192"/>
      <c r="K23" s="195"/>
    </row>
    <row r="24" spans="1:11" ht="2.25" customHeight="1">
      <c r="A24" s="51"/>
      <c r="B24" s="51"/>
      <c r="C24" s="51"/>
      <c r="D24" s="51"/>
      <c r="E24" s="51"/>
      <c r="F24" s="51"/>
      <c r="G24" s="51"/>
      <c r="H24" s="63"/>
      <c r="I24" s="63"/>
      <c r="J24" s="193"/>
      <c r="K24" s="47"/>
    </row>
    <row r="25" spans="1:11" ht="44.25" customHeight="1" hidden="1">
      <c r="A25" s="47">
        <v>2</v>
      </c>
      <c r="B25" s="72" t="s">
        <v>36</v>
      </c>
      <c r="C25" s="71" t="s">
        <v>203</v>
      </c>
      <c r="D25" s="72" t="s">
        <v>33</v>
      </c>
      <c r="E25" s="73">
        <v>10</v>
      </c>
      <c r="F25" s="74">
        <v>1041</v>
      </c>
      <c r="G25" s="47" t="s">
        <v>16</v>
      </c>
      <c r="H25" s="96">
        <f>SUM(H26,H32)</f>
        <v>0</v>
      </c>
      <c r="I25" s="96">
        <f>SUM(I26,I32)</f>
        <v>0</v>
      </c>
      <c r="J25" s="193"/>
      <c r="K25" s="48"/>
    </row>
    <row r="26" spans="1:11" ht="13.5" customHeight="1" hidden="1">
      <c r="A26" s="48"/>
      <c r="B26" s="76" t="s">
        <v>34</v>
      </c>
      <c r="C26" s="75"/>
      <c r="D26" s="76"/>
      <c r="E26" s="75"/>
      <c r="F26" s="75"/>
      <c r="G26" s="48" t="s">
        <v>166</v>
      </c>
      <c r="H26" s="62">
        <f>SUM(H27:H29)</f>
        <v>0</v>
      </c>
      <c r="I26" s="62">
        <f>SUM(I27:I29)</f>
        <v>0</v>
      </c>
      <c r="J26" s="193"/>
      <c r="K26" s="48"/>
    </row>
    <row r="27" spans="1:11" ht="15" customHeight="1" hidden="1">
      <c r="A27" s="48"/>
      <c r="B27" s="76" t="s">
        <v>35</v>
      </c>
      <c r="C27" s="75"/>
      <c r="D27" s="76"/>
      <c r="E27" s="75"/>
      <c r="F27" s="75"/>
      <c r="G27" s="49" t="s">
        <v>17</v>
      </c>
      <c r="H27" s="62"/>
      <c r="I27" s="62"/>
      <c r="J27" s="193"/>
      <c r="K27" s="48"/>
    </row>
    <row r="28" spans="1:11" ht="12.75" customHeight="1" hidden="1">
      <c r="A28" s="48"/>
      <c r="B28" s="433" t="s">
        <v>228</v>
      </c>
      <c r="C28" s="75"/>
      <c r="D28" s="76"/>
      <c r="E28" s="75"/>
      <c r="F28" s="75"/>
      <c r="G28" s="49" t="s">
        <v>18</v>
      </c>
      <c r="H28" s="62"/>
      <c r="I28" s="62"/>
      <c r="J28" s="193"/>
      <c r="K28" s="48"/>
    </row>
    <row r="29" spans="1:11" ht="24" hidden="1">
      <c r="A29" s="48"/>
      <c r="B29" s="444"/>
      <c r="C29" s="48"/>
      <c r="D29" s="108"/>
      <c r="E29" s="102"/>
      <c r="F29" s="48"/>
      <c r="G29" s="107" t="s">
        <v>19</v>
      </c>
      <c r="H29" s="62"/>
      <c r="I29" s="62"/>
      <c r="J29" s="193"/>
      <c r="K29" s="48"/>
    </row>
    <row r="30" spans="1:11" ht="3" customHeight="1" hidden="1">
      <c r="A30" s="48"/>
      <c r="B30" s="434"/>
      <c r="C30" s="48"/>
      <c r="D30" s="48"/>
      <c r="E30" s="48"/>
      <c r="F30" s="48"/>
      <c r="G30" s="91"/>
      <c r="H30" s="62"/>
      <c r="I30" s="62"/>
      <c r="J30" s="193"/>
      <c r="K30" s="48"/>
    </row>
    <row r="31" spans="1:11" ht="1.5" customHeight="1" hidden="1">
      <c r="A31" s="48"/>
      <c r="B31" s="434"/>
      <c r="C31" s="48"/>
      <c r="D31" s="48"/>
      <c r="E31" s="48"/>
      <c r="F31" s="48"/>
      <c r="G31" s="91"/>
      <c r="H31" s="62"/>
      <c r="I31" s="62"/>
      <c r="J31" s="193"/>
      <c r="K31" s="48"/>
    </row>
    <row r="32" spans="1:11" ht="12.75" hidden="1">
      <c r="A32" s="48"/>
      <c r="B32" s="434"/>
      <c r="C32" s="48"/>
      <c r="D32" s="48"/>
      <c r="E32" s="48"/>
      <c r="F32" s="48"/>
      <c r="G32" s="48" t="s">
        <v>165</v>
      </c>
      <c r="H32" s="62">
        <f>SUM(H33:H35)</f>
        <v>0</v>
      </c>
      <c r="I32" s="62">
        <f>SUM(I33:I35)</f>
        <v>0</v>
      </c>
      <c r="J32" s="193"/>
      <c r="K32" s="48"/>
    </row>
    <row r="33" spans="1:11" ht="12.75" hidden="1">
      <c r="A33" s="48"/>
      <c r="B33" s="434"/>
      <c r="C33" s="48"/>
      <c r="D33" s="48"/>
      <c r="E33" s="48"/>
      <c r="F33" s="48"/>
      <c r="G33" s="49" t="s">
        <v>17</v>
      </c>
      <c r="H33" s="62"/>
      <c r="I33" s="62"/>
      <c r="J33" s="193"/>
      <c r="K33" s="48"/>
    </row>
    <row r="34" spans="1:11" ht="12.75" hidden="1">
      <c r="A34" s="48"/>
      <c r="B34" s="434"/>
      <c r="C34" s="48"/>
      <c r="D34" s="48"/>
      <c r="E34" s="48"/>
      <c r="F34" s="48"/>
      <c r="G34" s="49" t="s">
        <v>18</v>
      </c>
      <c r="H34" s="62"/>
      <c r="I34" s="62"/>
      <c r="J34" s="193"/>
      <c r="K34" s="48"/>
    </row>
    <row r="35" spans="1:11" ht="24" hidden="1">
      <c r="A35" s="48"/>
      <c r="B35" s="434"/>
      <c r="C35" s="48"/>
      <c r="D35" s="48"/>
      <c r="E35" s="48"/>
      <c r="F35" s="48"/>
      <c r="G35" s="50" t="s">
        <v>19</v>
      </c>
      <c r="H35" s="62"/>
      <c r="I35" s="62"/>
      <c r="J35" s="193"/>
      <c r="K35" s="48"/>
    </row>
    <row r="36" spans="1:11" ht="48" hidden="1">
      <c r="A36" s="48"/>
      <c r="B36" s="434"/>
      <c r="C36" s="48"/>
      <c r="D36" s="48"/>
      <c r="E36" s="48"/>
      <c r="F36" s="48"/>
      <c r="G36" s="91" t="s">
        <v>164</v>
      </c>
      <c r="H36" s="62"/>
      <c r="I36" s="62"/>
      <c r="J36" s="193"/>
      <c r="K36" s="51"/>
    </row>
    <row r="37" spans="1:11" ht="2.25" customHeight="1">
      <c r="A37" s="51"/>
      <c r="B37" s="435"/>
      <c r="C37" s="51"/>
      <c r="D37" s="51"/>
      <c r="E37" s="51"/>
      <c r="F37" s="51"/>
      <c r="G37" s="51"/>
      <c r="H37" s="63"/>
      <c r="I37" s="63"/>
      <c r="J37" s="193"/>
      <c r="K37" s="197"/>
    </row>
    <row r="38" spans="1:11" ht="22.5" customHeight="1">
      <c r="A38" s="47">
        <v>2</v>
      </c>
      <c r="B38" s="52" t="s">
        <v>173</v>
      </c>
      <c r="C38" s="47" t="s">
        <v>207</v>
      </c>
      <c r="D38" s="424" t="s">
        <v>9</v>
      </c>
      <c r="E38" s="98">
        <v>10</v>
      </c>
      <c r="F38" s="99">
        <v>1041</v>
      </c>
      <c r="G38" s="47" t="s">
        <v>16</v>
      </c>
      <c r="H38" s="96">
        <f>SUM(H39,H45)</f>
        <v>42700</v>
      </c>
      <c r="I38" s="96">
        <f>SUM(I39,I45)</f>
        <v>42700</v>
      </c>
      <c r="J38" s="187">
        <v>0</v>
      </c>
      <c r="K38" s="199">
        <f>J38/I38</f>
        <v>0</v>
      </c>
    </row>
    <row r="39" spans="1:11" ht="12.75">
      <c r="A39" s="48"/>
      <c r="B39" s="53" t="s">
        <v>244</v>
      </c>
      <c r="C39" s="48"/>
      <c r="D39" s="425"/>
      <c r="E39" s="48"/>
      <c r="F39" s="48"/>
      <c r="G39" s="48" t="s">
        <v>166</v>
      </c>
      <c r="H39" s="62">
        <f>SUM(H40:H42)</f>
        <v>42700</v>
      </c>
      <c r="I39" s="62">
        <f>SUM(I40:I42)</f>
        <v>42700</v>
      </c>
      <c r="J39" s="188">
        <v>0</v>
      </c>
      <c r="K39" s="199">
        <f aca="true" t="shared" si="0" ref="K39:K44">J39/I39</f>
        <v>0</v>
      </c>
    </row>
    <row r="40" spans="1:11" ht="25.5">
      <c r="A40" s="48"/>
      <c r="B40" s="53" t="s">
        <v>243</v>
      </c>
      <c r="C40" s="48"/>
      <c r="D40" s="425"/>
      <c r="E40" s="48"/>
      <c r="F40" s="48"/>
      <c r="G40" s="49" t="s">
        <v>17</v>
      </c>
      <c r="H40" s="62">
        <v>14700</v>
      </c>
      <c r="I40" s="62">
        <v>14700</v>
      </c>
      <c r="J40" s="188">
        <v>0</v>
      </c>
      <c r="K40" s="199">
        <f t="shared" si="0"/>
        <v>0</v>
      </c>
    </row>
    <row r="41" spans="1:11" ht="25.5">
      <c r="A41" s="102"/>
      <c r="B41" s="143" t="s">
        <v>229</v>
      </c>
      <c r="C41" s="127"/>
      <c r="D41" s="425"/>
      <c r="E41" s="48"/>
      <c r="F41" s="48"/>
      <c r="G41" s="49" t="s">
        <v>18</v>
      </c>
      <c r="H41" s="62"/>
      <c r="I41" s="62"/>
      <c r="J41" s="188"/>
      <c r="K41" s="199"/>
    </row>
    <row r="42" spans="1:11" ht="24">
      <c r="A42" s="48"/>
      <c r="C42" s="102"/>
      <c r="D42" s="48"/>
      <c r="E42" s="48"/>
      <c r="F42" s="48"/>
      <c r="G42" s="50" t="s">
        <v>19</v>
      </c>
      <c r="H42" s="62">
        <v>28000</v>
      </c>
      <c r="I42" s="62">
        <v>28000</v>
      </c>
      <c r="J42" s="188">
        <v>0</v>
      </c>
      <c r="K42" s="199">
        <f t="shared" si="0"/>
        <v>0</v>
      </c>
    </row>
    <row r="43" spans="1:11" ht="2.25" customHeight="1">
      <c r="A43" s="48"/>
      <c r="C43" s="48"/>
      <c r="D43" s="48"/>
      <c r="E43" s="48"/>
      <c r="F43" s="48"/>
      <c r="G43" s="91"/>
      <c r="H43" s="62"/>
      <c r="I43" s="62"/>
      <c r="J43" s="188"/>
      <c r="K43" s="199" t="e">
        <f t="shared" si="0"/>
        <v>#DIV/0!</v>
      </c>
    </row>
    <row r="44" spans="1:11" ht="1.5" customHeight="1" hidden="1">
      <c r="A44" s="48"/>
      <c r="C44" s="48"/>
      <c r="D44" s="48"/>
      <c r="E44" s="48"/>
      <c r="F44" s="48"/>
      <c r="G44" s="91"/>
      <c r="H44" s="62"/>
      <c r="I44" s="62"/>
      <c r="J44" s="188"/>
      <c r="K44" s="199" t="e">
        <f t="shared" si="0"/>
        <v>#DIV/0!</v>
      </c>
    </row>
    <row r="45" spans="1:11" ht="11.25" customHeight="1">
      <c r="A45" s="48"/>
      <c r="B45" s="48"/>
      <c r="C45" s="48"/>
      <c r="D45" s="48"/>
      <c r="E45" s="48"/>
      <c r="F45" s="48"/>
      <c r="G45" s="48" t="s">
        <v>165</v>
      </c>
      <c r="H45" s="62">
        <f>SUM(H46:H48)</f>
        <v>0</v>
      </c>
      <c r="I45" s="62">
        <f>SUM(I46:I48)</f>
        <v>0</v>
      </c>
      <c r="J45" s="188">
        <v>0</v>
      </c>
      <c r="K45" s="199">
        <v>0</v>
      </c>
    </row>
    <row r="46" spans="1:11" ht="12.75">
      <c r="A46" s="48"/>
      <c r="B46" s="48"/>
      <c r="C46" s="48"/>
      <c r="D46" s="48"/>
      <c r="E46" s="48"/>
      <c r="F46" s="48"/>
      <c r="G46" s="49" t="s">
        <v>17</v>
      </c>
      <c r="H46" s="62">
        <v>0</v>
      </c>
      <c r="I46" s="62">
        <v>0</v>
      </c>
      <c r="J46" s="188">
        <v>0</v>
      </c>
      <c r="K46" s="199">
        <v>0</v>
      </c>
    </row>
    <row r="47" spans="1:11" ht="12" customHeight="1">
      <c r="A47" s="48"/>
      <c r="B47" s="48"/>
      <c r="C47" s="48"/>
      <c r="D47" s="48"/>
      <c r="E47" s="48"/>
      <c r="F47" s="48"/>
      <c r="G47" s="49" t="s">
        <v>18</v>
      </c>
      <c r="H47" s="62"/>
      <c r="I47" s="62"/>
      <c r="J47" s="188"/>
      <c r="K47" s="199"/>
    </row>
    <row r="48" spans="1:11" ht="21.75" customHeight="1">
      <c r="A48" s="48"/>
      <c r="B48" s="48"/>
      <c r="C48" s="48"/>
      <c r="D48" s="48"/>
      <c r="E48" s="48"/>
      <c r="F48" s="48"/>
      <c r="G48" s="50" t="s">
        <v>19</v>
      </c>
      <c r="H48" s="62">
        <v>0</v>
      </c>
      <c r="I48" s="62">
        <v>0</v>
      </c>
      <c r="J48" s="188">
        <v>0</v>
      </c>
      <c r="K48" s="199">
        <v>0</v>
      </c>
    </row>
    <row r="49" spans="1:11" ht="34.5" customHeight="1">
      <c r="A49" s="48"/>
      <c r="B49" s="48"/>
      <c r="C49" s="51"/>
      <c r="D49" s="48"/>
      <c r="E49" s="48"/>
      <c r="F49" s="48"/>
      <c r="G49" s="91" t="s">
        <v>164</v>
      </c>
      <c r="H49" s="62"/>
      <c r="I49" s="62"/>
      <c r="J49" s="189"/>
      <c r="K49" s="200"/>
    </row>
    <row r="50" spans="1:11" ht="38.25" customHeight="1">
      <c r="A50" s="47">
        <v>3</v>
      </c>
      <c r="B50" s="52" t="s">
        <v>37</v>
      </c>
      <c r="C50" s="47" t="s">
        <v>68</v>
      </c>
      <c r="D50" s="52" t="s">
        <v>9</v>
      </c>
      <c r="E50" s="47">
        <v>720</v>
      </c>
      <c r="F50" s="47">
        <v>72095</v>
      </c>
      <c r="G50" s="47" t="s">
        <v>16</v>
      </c>
      <c r="H50" s="96">
        <f>SUM(H51,H57)</f>
        <v>85000</v>
      </c>
      <c r="I50" s="96">
        <f>SUM(I51,I57)</f>
        <v>85000</v>
      </c>
      <c r="J50" s="187">
        <v>0</v>
      </c>
      <c r="K50" s="199">
        <f>J50/I50</f>
        <v>0</v>
      </c>
    </row>
    <row r="51" spans="1:11" ht="42.75" customHeight="1">
      <c r="A51" s="48"/>
      <c r="B51" s="53" t="s">
        <v>204</v>
      </c>
      <c r="C51" s="48"/>
      <c r="D51" s="53"/>
      <c r="E51" s="48"/>
      <c r="F51" s="48"/>
      <c r="G51" s="48" t="s">
        <v>166</v>
      </c>
      <c r="H51" s="62">
        <f>SUM(H52:H54)</f>
        <v>0</v>
      </c>
      <c r="I51" s="62">
        <f>SUM(I52:I54)</f>
        <v>0</v>
      </c>
      <c r="J51" s="188">
        <v>0</v>
      </c>
      <c r="K51" s="199">
        <v>0</v>
      </c>
    </row>
    <row r="52" spans="1:11" ht="25.5">
      <c r="A52" s="48"/>
      <c r="B52" s="53" t="s">
        <v>205</v>
      </c>
      <c r="C52" s="48"/>
      <c r="D52" s="53"/>
      <c r="E52" s="48"/>
      <c r="F52" s="48"/>
      <c r="G52" s="141" t="s">
        <v>17</v>
      </c>
      <c r="H52" s="62"/>
      <c r="I52" s="62"/>
      <c r="J52" s="188"/>
      <c r="K52" s="199"/>
    </row>
    <row r="53" spans="1:11" ht="43.5" customHeight="1">
      <c r="A53" s="48"/>
      <c r="B53" s="53" t="s">
        <v>242</v>
      </c>
      <c r="C53" s="48"/>
      <c r="D53" s="53"/>
      <c r="E53" s="48"/>
      <c r="F53" s="48"/>
      <c r="G53" s="141" t="s">
        <v>18</v>
      </c>
      <c r="H53" s="62"/>
      <c r="I53" s="62"/>
      <c r="J53" s="188"/>
      <c r="K53" s="199"/>
    </row>
    <row r="54" spans="1:11" ht="23.25" customHeight="1">
      <c r="A54" s="102"/>
      <c r="B54" s="102"/>
      <c r="C54" s="102"/>
      <c r="D54" s="102"/>
      <c r="E54" s="102"/>
      <c r="F54" s="102"/>
      <c r="G54" s="142" t="s">
        <v>19</v>
      </c>
      <c r="H54" s="62"/>
      <c r="I54" s="62"/>
      <c r="J54" s="188"/>
      <c r="K54" s="199"/>
    </row>
    <row r="55" spans="1:11" ht="3" customHeight="1">
      <c r="A55" s="48"/>
      <c r="C55" s="48"/>
      <c r="D55" s="48"/>
      <c r="E55" s="48"/>
      <c r="F55" s="48"/>
      <c r="G55" s="53"/>
      <c r="H55" s="62"/>
      <c r="I55" s="62"/>
      <c r="J55" s="188"/>
      <c r="K55" s="199" t="e">
        <f aca="true" t="shared" si="1" ref="K55:K60">J55/I55</f>
        <v>#DIV/0!</v>
      </c>
    </row>
    <row r="56" spans="1:11" ht="2.25" customHeight="1">
      <c r="A56" s="48"/>
      <c r="C56" s="48"/>
      <c r="D56" s="48"/>
      <c r="E56" s="48"/>
      <c r="F56" s="48"/>
      <c r="G56" s="53"/>
      <c r="H56" s="62"/>
      <c r="I56" s="62"/>
      <c r="J56" s="188"/>
      <c r="K56" s="199" t="e">
        <f t="shared" si="1"/>
        <v>#DIV/0!</v>
      </c>
    </row>
    <row r="57" spans="1:11" ht="12.75">
      <c r="A57" s="48"/>
      <c r="B57" s="48"/>
      <c r="C57" s="48"/>
      <c r="D57" s="48"/>
      <c r="E57" s="48"/>
      <c r="F57" s="48"/>
      <c r="G57" s="48" t="s">
        <v>165</v>
      </c>
      <c r="H57" s="62">
        <f>SUM(H58:H60)</f>
        <v>85000</v>
      </c>
      <c r="I57" s="62">
        <f>SUM(I58:I60)</f>
        <v>85000</v>
      </c>
      <c r="J57" s="188">
        <v>0</v>
      </c>
      <c r="K57" s="199">
        <f t="shared" si="1"/>
        <v>0</v>
      </c>
    </row>
    <row r="58" spans="1:11" ht="12.75">
      <c r="A58" s="48"/>
      <c r="B58" s="48"/>
      <c r="C58" s="48"/>
      <c r="D58" s="48"/>
      <c r="E58" s="48"/>
      <c r="F58" s="48"/>
      <c r="G58" s="141" t="s">
        <v>17</v>
      </c>
      <c r="H58" s="62">
        <v>19900</v>
      </c>
      <c r="I58" s="62">
        <v>19900</v>
      </c>
      <c r="J58" s="188">
        <v>0</v>
      </c>
      <c r="K58" s="199">
        <f t="shared" si="1"/>
        <v>0</v>
      </c>
    </row>
    <row r="59" spans="1:11" ht="12.75">
      <c r="A59" s="48"/>
      <c r="B59" s="48"/>
      <c r="C59" s="48"/>
      <c r="D59" s="48"/>
      <c r="E59" s="48"/>
      <c r="F59" s="48"/>
      <c r="G59" s="141" t="s">
        <v>18</v>
      </c>
      <c r="H59" s="62"/>
      <c r="I59" s="62"/>
      <c r="J59" s="188"/>
      <c r="K59" s="199"/>
    </row>
    <row r="60" spans="1:11" ht="38.25">
      <c r="A60" s="48"/>
      <c r="B60" s="48"/>
      <c r="C60" s="48"/>
      <c r="D60" s="48"/>
      <c r="E60" s="48"/>
      <c r="F60" s="48"/>
      <c r="G60" s="142" t="s">
        <v>19</v>
      </c>
      <c r="H60" s="62">
        <v>65100</v>
      </c>
      <c r="I60" s="62">
        <v>65100</v>
      </c>
      <c r="J60" s="188">
        <v>0</v>
      </c>
      <c r="K60" s="199">
        <f t="shared" si="1"/>
        <v>0</v>
      </c>
    </row>
    <row r="61" spans="1:11" ht="51">
      <c r="A61" s="48"/>
      <c r="B61" s="48"/>
      <c r="C61" s="48"/>
      <c r="D61" s="48"/>
      <c r="E61" s="48"/>
      <c r="F61" s="48"/>
      <c r="G61" s="53" t="s">
        <v>164</v>
      </c>
      <c r="H61" s="62"/>
      <c r="I61" s="62"/>
      <c r="J61" s="189"/>
      <c r="K61" s="200"/>
    </row>
    <row r="62" spans="1:11" ht="45" customHeight="1">
      <c r="A62" s="47">
        <v>4</v>
      </c>
      <c r="B62" s="52" t="s">
        <v>37</v>
      </c>
      <c r="C62" s="47" t="s">
        <v>169</v>
      </c>
      <c r="D62" s="52" t="s">
        <v>9</v>
      </c>
      <c r="E62" s="47">
        <v>720</v>
      </c>
      <c r="F62" s="47">
        <v>72095</v>
      </c>
      <c r="G62" s="47" t="s">
        <v>16</v>
      </c>
      <c r="H62" s="96">
        <f>SUM(H63,H69)</f>
        <v>101810</v>
      </c>
      <c r="I62" s="96">
        <f>SUM(I63,I69)</f>
        <v>69699</v>
      </c>
      <c r="J62" s="187">
        <v>0</v>
      </c>
      <c r="K62" s="199">
        <f>J62/I62</f>
        <v>0</v>
      </c>
    </row>
    <row r="63" spans="1:11" ht="40.5" customHeight="1">
      <c r="A63" s="48"/>
      <c r="B63" s="53" t="s">
        <v>204</v>
      </c>
      <c r="C63" s="48"/>
      <c r="D63" s="53"/>
      <c r="E63" s="48"/>
      <c r="F63" s="48"/>
      <c r="G63" s="48" t="s">
        <v>166</v>
      </c>
      <c r="H63" s="62">
        <f>SUM(H64:H66)</f>
        <v>0</v>
      </c>
      <c r="I63" s="62">
        <f>SUM(I64:I66)</f>
        <v>0</v>
      </c>
      <c r="J63" s="188">
        <v>0</v>
      </c>
      <c r="K63" s="199">
        <v>0</v>
      </c>
    </row>
    <row r="64" spans="1:11" ht="25.5">
      <c r="A64" s="48"/>
      <c r="B64" s="53" t="s">
        <v>205</v>
      </c>
      <c r="C64" s="48"/>
      <c r="D64" s="53"/>
      <c r="E64" s="48"/>
      <c r="F64" s="48"/>
      <c r="G64" s="141" t="s">
        <v>17</v>
      </c>
      <c r="H64" s="62"/>
      <c r="I64" s="62"/>
      <c r="J64" s="188"/>
      <c r="K64" s="199"/>
    </row>
    <row r="65" spans="1:11" ht="25.5">
      <c r="A65" s="48"/>
      <c r="B65" s="53" t="s">
        <v>206</v>
      </c>
      <c r="C65" s="48"/>
      <c r="D65" s="53"/>
      <c r="E65" s="48"/>
      <c r="F65" s="48"/>
      <c r="G65" s="141" t="s">
        <v>18</v>
      </c>
      <c r="H65" s="62"/>
      <c r="I65" s="62"/>
      <c r="J65" s="188"/>
      <c r="K65" s="199"/>
    </row>
    <row r="66" spans="1:11" ht="38.25">
      <c r="A66" s="102"/>
      <c r="B66" s="102"/>
      <c r="C66" s="102"/>
      <c r="D66" s="102"/>
      <c r="E66" s="102"/>
      <c r="F66" s="102"/>
      <c r="G66" s="142" t="s">
        <v>19</v>
      </c>
      <c r="H66" s="62"/>
      <c r="I66" s="62"/>
      <c r="J66" s="188"/>
      <c r="K66" s="199"/>
    </row>
    <row r="67" spans="1:11" ht="4.5" customHeight="1">
      <c r="A67" s="48"/>
      <c r="C67" s="48"/>
      <c r="D67" s="48"/>
      <c r="E67" s="48"/>
      <c r="F67" s="48"/>
      <c r="G67" s="53"/>
      <c r="H67" s="62"/>
      <c r="I67" s="62"/>
      <c r="J67" s="188"/>
      <c r="K67" s="48"/>
    </row>
    <row r="68" spans="1:11" ht="4.5" customHeight="1">
      <c r="A68" s="48"/>
      <c r="C68" s="48"/>
      <c r="D68" s="48"/>
      <c r="E68" s="48"/>
      <c r="F68" s="48"/>
      <c r="G68" s="53"/>
      <c r="H68" s="62"/>
      <c r="I68" s="62"/>
      <c r="J68" s="188"/>
      <c r="K68" s="48"/>
    </row>
    <row r="69" spans="1:11" ht="12.75">
      <c r="A69" s="48"/>
      <c r="B69" s="48"/>
      <c r="C69" s="48"/>
      <c r="D69" s="48"/>
      <c r="E69" s="48"/>
      <c r="F69" s="48"/>
      <c r="G69" s="48" t="s">
        <v>165</v>
      </c>
      <c r="H69" s="62">
        <f>SUM(H70:H72)</f>
        <v>101810</v>
      </c>
      <c r="I69" s="62">
        <f>SUM(I70:I72)</f>
        <v>69699</v>
      </c>
      <c r="J69" s="188">
        <v>0</v>
      </c>
      <c r="K69" s="199">
        <f>J69/I69</f>
        <v>0</v>
      </c>
    </row>
    <row r="70" spans="1:11" ht="12.75">
      <c r="A70" s="48"/>
      <c r="B70" s="48"/>
      <c r="C70" s="48"/>
      <c r="D70" s="48"/>
      <c r="E70" s="48"/>
      <c r="F70" s="48"/>
      <c r="G70" s="141" t="s">
        <v>17</v>
      </c>
      <c r="H70" s="62">
        <v>36000</v>
      </c>
      <c r="I70" s="62">
        <v>19555</v>
      </c>
      <c r="J70" s="188">
        <v>0</v>
      </c>
      <c r="K70" s="199">
        <f aca="true" t="shared" si="2" ref="K70:K87">J70/I70</f>
        <v>0</v>
      </c>
    </row>
    <row r="71" spans="1:11" ht="12.75">
      <c r="A71" s="48"/>
      <c r="B71" s="48"/>
      <c r="C71" s="48"/>
      <c r="D71" s="48"/>
      <c r="E71" s="48"/>
      <c r="F71" s="48"/>
      <c r="G71" s="141" t="s">
        <v>18</v>
      </c>
      <c r="H71" s="62"/>
      <c r="I71" s="62"/>
      <c r="J71" s="188"/>
      <c r="K71" s="199"/>
    </row>
    <row r="72" spans="1:11" ht="38.25">
      <c r="A72" s="48"/>
      <c r="B72" s="48"/>
      <c r="C72" s="48"/>
      <c r="D72" s="48"/>
      <c r="E72" s="48"/>
      <c r="F72" s="48"/>
      <c r="G72" s="142" t="s">
        <v>19</v>
      </c>
      <c r="H72" s="62">
        <v>65810</v>
      </c>
      <c r="I72" s="62">
        <v>50144</v>
      </c>
      <c r="J72" s="188">
        <v>0</v>
      </c>
      <c r="K72" s="199">
        <f t="shared" si="2"/>
        <v>0</v>
      </c>
    </row>
    <row r="73" spans="1:11" ht="51">
      <c r="A73" s="48"/>
      <c r="B73" s="48"/>
      <c r="C73" s="48"/>
      <c r="D73" s="48"/>
      <c r="E73" s="48"/>
      <c r="F73" s="48"/>
      <c r="G73" s="53" t="s">
        <v>164</v>
      </c>
      <c r="H73" s="62"/>
      <c r="I73" s="62"/>
      <c r="J73" s="188"/>
      <c r="K73" s="200"/>
    </row>
    <row r="74" spans="1:11" ht="43.5" customHeight="1" hidden="1">
      <c r="A74" s="47">
        <v>4</v>
      </c>
      <c r="B74" s="72" t="s">
        <v>36</v>
      </c>
      <c r="C74" s="71" t="s">
        <v>68</v>
      </c>
      <c r="D74" s="72" t="s">
        <v>9</v>
      </c>
      <c r="E74" s="71">
        <v>801</v>
      </c>
      <c r="F74" s="71">
        <v>80101</v>
      </c>
      <c r="G74" s="47" t="s">
        <v>16</v>
      </c>
      <c r="H74" s="96">
        <f>SUM(H75,H81)</f>
        <v>0</v>
      </c>
      <c r="I74" s="96">
        <f>SUM(I75,I81)</f>
        <v>0</v>
      </c>
      <c r="J74" s="184"/>
      <c r="K74" s="199" t="e">
        <f t="shared" si="2"/>
        <v>#DIV/0!</v>
      </c>
    </row>
    <row r="75" spans="1:11" ht="12.75" customHeight="1" hidden="1">
      <c r="A75" s="48"/>
      <c r="B75" s="76" t="s">
        <v>34</v>
      </c>
      <c r="C75" s="75"/>
      <c r="D75" s="76"/>
      <c r="E75" s="75"/>
      <c r="F75" s="75"/>
      <c r="G75" s="48" t="s">
        <v>166</v>
      </c>
      <c r="H75" s="62">
        <f>SUM(H76:H78)</f>
        <v>0</v>
      </c>
      <c r="I75" s="62">
        <f>SUM(I76:I78)</f>
        <v>0</v>
      </c>
      <c r="J75" s="184"/>
      <c r="K75" s="199" t="e">
        <f t="shared" si="2"/>
        <v>#DIV/0!</v>
      </c>
    </row>
    <row r="76" spans="1:11" ht="15" hidden="1">
      <c r="A76" s="48"/>
      <c r="B76" s="76" t="s">
        <v>35</v>
      </c>
      <c r="C76" s="75"/>
      <c r="D76" s="76"/>
      <c r="E76" s="75"/>
      <c r="F76" s="75"/>
      <c r="G76" s="49" t="s">
        <v>17</v>
      </c>
      <c r="H76" s="62"/>
      <c r="I76" s="62"/>
      <c r="J76" s="184"/>
      <c r="K76" s="199" t="e">
        <f t="shared" si="2"/>
        <v>#DIV/0!</v>
      </c>
    </row>
    <row r="77" spans="1:11" ht="14.25" customHeight="1" hidden="1">
      <c r="A77" s="48"/>
      <c r="B77" s="433" t="s">
        <v>210</v>
      </c>
      <c r="C77" s="75"/>
      <c r="D77" s="76"/>
      <c r="E77" s="75"/>
      <c r="F77" s="75"/>
      <c r="G77" s="49" t="s">
        <v>18</v>
      </c>
      <c r="H77" s="62"/>
      <c r="I77" s="62"/>
      <c r="J77" s="184"/>
      <c r="K77" s="199" t="e">
        <f t="shared" si="2"/>
        <v>#DIV/0!</v>
      </c>
    </row>
    <row r="78" spans="1:11" ht="24" hidden="1">
      <c r="A78" s="48"/>
      <c r="B78" s="434"/>
      <c r="C78" s="48"/>
      <c r="D78" s="48"/>
      <c r="E78" s="48"/>
      <c r="F78" s="48"/>
      <c r="G78" s="50" t="s">
        <v>19</v>
      </c>
      <c r="H78" s="62"/>
      <c r="I78" s="62"/>
      <c r="J78" s="184"/>
      <c r="K78" s="199" t="e">
        <f t="shared" si="2"/>
        <v>#DIV/0!</v>
      </c>
    </row>
    <row r="79" spans="1:11" ht="3.75" customHeight="1" hidden="1">
      <c r="A79" s="48"/>
      <c r="B79" s="434"/>
      <c r="C79" s="48"/>
      <c r="D79" s="48"/>
      <c r="E79" s="48"/>
      <c r="F79" s="48"/>
      <c r="G79" s="91"/>
      <c r="H79" s="62"/>
      <c r="I79" s="62"/>
      <c r="J79" s="184"/>
      <c r="K79" s="199" t="e">
        <f t="shared" si="2"/>
        <v>#DIV/0!</v>
      </c>
    </row>
    <row r="80" spans="1:11" ht="5.25" customHeight="1" hidden="1">
      <c r="A80" s="48"/>
      <c r="B80" s="434"/>
      <c r="C80" s="48"/>
      <c r="D80" s="48"/>
      <c r="E80" s="48"/>
      <c r="F80" s="48"/>
      <c r="G80" s="91"/>
      <c r="H80" s="62"/>
      <c r="I80" s="62"/>
      <c r="J80" s="184"/>
      <c r="K80" s="199" t="e">
        <f t="shared" si="2"/>
        <v>#DIV/0!</v>
      </c>
    </row>
    <row r="81" spans="1:11" ht="12.75" hidden="1">
      <c r="A81" s="48"/>
      <c r="B81" s="434"/>
      <c r="C81" s="48"/>
      <c r="D81" s="48"/>
      <c r="E81" s="48"/>
      <c r="F81" s="48"/>
      <c r="G81" s="48" t="s">
        <v>165</v>
      </c>
      <c r="H81" s="62">
        <f>SUM(H82:H84)</f>
        <v>0</v>
      </c>
      <c r="I81" s="62">
        <f>SUM(I82:I84)</f>
        <v>0</v>
      </c>
      <c r="J81" s="184"/>
      <c r="K81" s="199" t="e">
        <f t="shared" si="2"/>
        <v>#DIV/0!</v>
      </c>
    </row>
    <row r="82" spans="1:11" ht="12.75" hidden="1">
      <c r="A82" s="48"/>
      <c r="B82" s="434"/>
      <c r="C82" s="48"/>
      <c r="D82" s="48"/>
      <c r="E82" s="48"/>
      <c r="F82" s="48"/>
      <c r="G82" s="49" t="s">
        <v>17</v>
      </c>
      <c r="H82" s="62">
        <v>0</v>
      </c>
      <c r="I82" s="62">
        <v>0</v>
      </c>
      <c r="J82" s="184"/>
      <c r="K82" s="199" t="e">
        <f t="shared" si="2"/>
        <v>#DIV/0!</v>
      </c>
    </row>
    <row r="83" spans="1:11" ht="12.75" hidden="1">
      <c r="A83" s="48"/>
      <c r="B83" s="434"/>
      <c r="C83" s="48"/>
      <c r="D83" s="48"/>
      <c r="E83" s="48"/>
      <c r="F83" s="48"/>
      <c r="G83" s="49" t="s">
        <v>18</v>
      </c>
      <c r="H83" s="62"/>
      <c r="I83" s="62"/>
      <c r="J83" s="184"/>
      <c r="K83" s="199" t="e">
        <f t="shared" si="2"/>
        <v>#DIV/0!</v>
      </c>
    </row>
    <row r="84" spans="1:11" ht="24" hidden="1">
      <c r="A84" s="48"/>
      <c r="B84" s="434"/>
      <c r="C84" s="48"/>
      <c r="D84" s="48"/>
      <c r="E84" s="48"/>
      <c r="F84" s="48"/>
      <c r="G84" s="50" t="s">
        <v>19</v>
      </c>
      <c r="H84" s="62">
        <v>0</v>
      </c>
      <c r="I84" s="62">
        <v>0</v>
      </c>
      <c r="J84" s="184"/>
      <c r="K84" s="199" t="e">
        <f t="shared" si="2"/>
        <v>#DIV/0!</v>
      </c>
    </row>
    <row r="85" spans="1:11" ht="48" hidden="1">
      <c r="A85" s="48"/>
      <c r="B85" s="434"/>
      <c r="C85" s="48"/>
      <c r="D85" s="48"/>
      <c r="E85" s="48"/>
      <c r="F85" s="48"/>
      <c r="G85" s="91" t="s">
        <v>164</v>
      </c>
      <c r="H85" s="62"/>
      <c r="I85" s="62"/>
      <c r="J85" s="184"/>
      <c r="K85" s="199" t="e">
        <f t="shared" si="2"/>
        <v>#DIV/0!</v>
      </c>
    </row>
    <row r="86" spans="1:11" ht="1.5" customHeight="1">
      <c r="A86" s="48"/>
      <c r="B86" s="435"/>
      <c r="C86" s="48"/>
      <c r="D86" s="48"/>
      <c r="E86" s="48"/>
      <c r="F86" s="48"/>
      <c r="G86" s="48"/>
      <c r="H86" s="62"/>
      <c r="I86" s="62"/>
      <c r="J86" s="189"/>
      <c r="K86" s="199" t="e">
        <f t="shared" si="2"/>
        <v>#DIV/0!</v>
      </c>
    </row>
    <row r="87" spans="1:11" ht="30" customHeight="1">
      <c r="A87" s="47">
        <v>5</v>
      </c>
      <c r="B87" s="52" t="s">
        <v>245</v>
      </c>
      <c r="C87" s="47" t="s">
        <v>56</v>
      </c>
      <c r="D87" s="52" t="s">
        <v>9</v>
      </c>
      <c r="E87" s="47">
        <v>801</v>
      </c>
      <c r="F87" s="47">
        <v>80101</v>
      </c>
      <c r="G87" s="47" t="s">
        <v>16</v>
      </c>
      <c r="H87" s="96">
        <f>SUM(H88,H94)</f>
        <v>602358</v>
      </c>
      <c r="I87" s="96">
        <f>SUM(I88,I94)</f>
        <v>590731</v>
      </c>
      <c r="J87" s="187">
        <v>25</v>
      </c>
      <c r="K87" s="199">
        <f t="shared" si="2"/>
        <v>4.232044703934617E-05</v>
      </c>
    </row>
    <row r="88" spans="1:11" ht="24" customHeight="1">
      <c r="A88" s="48"/>
      <c r="B88" s="53" t="s">
        <v>243</v>
      </c>
      <c r="C88" s="48"/>
      <c r="D88" s="53"/>
      <c r="E88" s="48"/>
      <c r="F88" s="48"/>
      <c r="G88" s="48" t="s">
        <v>166</v>
      </c>
      <c r="H88" s="62">
        <v>0</v>
      </c>
      <c r="I88" s="62">
        <f>SUM(I89:I91)</f>
        <v>0</v>
      </c>
      <c r="J88" s="188">
        <v>0</v>
      </c>
      <c r="K88" s="199">
        <v>0</v>
      </c>
    </row>
    <row r="89" spans="1:11" ht="18.75" customHeight="1">
      <c r="A89" s="48"/>
      <c r="B89" s="53" t="s">
        <v>35</v>
      </c>
      <c r="C89" s="48"/>
      <c r="D89" s="53"/>
      <c r="E89" s="48"/>
      <c r="F89" s="48"/>
      <c r="G89" s="141" t="s">
        <v>17</v>
      </c>
      <c r="H89" s="62"/>
      <c r="I89" s="62"/>
      <c r="J89" s="188"/>
      <c r="K89" s="199"/>
    </row>
    <row r="90" spans="1:11" ht="56.25" customHeight="1">
      <c r="A90" s="102"/>
      <c r="B90" s="158" t="s">
        <v>262</v>
      </c>
      <c r="C90" s="127"/>
      <c r="D90" s="159"/>
      <c r="E90" s="127"/>
      <c r="F90" s="127"/>
      <c r="G90" s="160" t="s">
        <v>18</v>
      </c>
      <c r="H90" s="62"/>
      <c r="I90" s="62"/>
      <c r="J90" s="188"/>
      <c r="K90" s="199"/>
    </row>
    <row r="91" spans="1:11" ht="38.25">
      <c r="A91" s="102"/>
      <c r="B91" s="48"/>
      <c r="C91" s="127"/>
      <c r="D91" s="48"/>
      <c r="E91" s="48"/>
      <c r="F91" s="48"/>
      <c r="G91" s="142" t="s">
        <v>19</v>
      </c>
      <c r="H91" s="62">
        <v>0</v>
      </c>
      <c r="I91" s="62">
        <v>0</v>
      </c>
      <c r="J91" s="188">
        <v>0</v>
      </c>
      <c r="K91" s="199">
        <v>0</v>
      </c>
    </row>
    <row r="92" spans="1:11" ht="2.25" customHeight="1">
      <c r="A92" s="48"/>
      <c r="C92" s="48"/>
      <c r="D92" s="48"/>
      <c r="E92" s="48"/>
      <c r="F92" s="48"/>
      <c r="G92" s="53"/>
      <c r="H92" s="62"/>
      <c r="I92" s="62"/>
      <c r="J92" s="188"/>
      <c r="K92" s="48"/>
    </row>
    <row r="93" spans="1:11" ht="1.5" customHeight="1">
      <c r="A93" s="48"/>
      <c r="C93" s="48"/>
      <c r="D93" s="48"/>
      <c r="E93" s="48"/>
      <c r="F93" s="48"/>
      <c r="G93" s="53"/>
      <c r="H93" s="62"/>
      <c r="I93" s="62"/>
      <c r="J93" s="188"/>
      <c r="K93" s="48"/>
    </row>
    <row r="94" spans="1:11" ht="12.75">
      <c r="A94" s="48"/>
      <c r="B94" s="48"/>
      <c r="C94" s="48"/>
      <c r="D94" s="48"/>
      <c r="E94" s="48"/>
      <c r="F94" s="48"/>
      <c r="G94" s="48" t="s">
        <v>165</v>
      </c>
      <c r="H94" s="62">
        <f>SUM(H95:H97)</f>
        <v>602358</v>
      </c>
      <c r="I94" s="62">
        <f>SUM(I95:I97)</f>
        <v>590731</v>
      </c>
      <c r="J94" s="188">
        <v>25</v>
      </c>
      <c r="K94" s="199">
        <f>J94/I94</f>
        <v>4.232044703934617E-05</v>
      </c>
    </row>
    <row r="95" spans="1:11" ht="12.75">
      <c r="A95" s="48"/>
      <c r="B95" s="48"/>
      <c r="C95" s="48"/>
      <c r="D95" s="48"/>
      <c r="E95" s="48"/>
      <c r="F95" s="48"/>
      <c r="G95" s="141" t="s">
        <v>17</v>
      </c>
      <c r="H95" s="62">
        <v>341235</v>
      </c>
      <c r="I95" s="62">
        <v>329608</v>
      </c>
      <c r="J95" s="188">
        <v>25</v>
      </c>
      <c r="K95" s="199">
        <f>J95/I95</f>
        <v>7.584767360015533E-05</v>
      </c>
    </row>
    <row r="96" spans="1:11" ht="12.75">
      <c r="A96" s="48"/>
      <c r="B96" s="48"/>
      <c r="C96" s="48"/>
      <c r="D96" s="48"/>
      <c r="E96" s="48"/>
      <c r="F96" s="48"/>
      <c r="G96" s="141" t="s">
        <v>18</v>
      </c>
      <c r="H96" s="62"/>
      <c r="I96" s="62"/>
      <c r="J96" s="188"/>
      <c r="K96" s="199"/>
    </row>
    <row r="97" spans="1:11" ht="38.25">
      <c r="A97" s="48"/>
      <c r="B97" s="48"/>
      <c r="C97" s="48"/>
      <c r="D97" s="48"/>
      <c r="E97" s="48"/>
      <c r="F97" s="48"/>
      <c r="G97" s="142" t="s">
        <v>19</v>
      </c>
      <c r="H97" s="62">
        <v>261123</v>
      </c>
      <c r="I97" s="62">
        <v>261123</v>
      </c>
      <c r="J97" s="188">
        <v>0</v>
      </c>
      <c r="K97" s="199">
        <f>J97/I97</f>
        <v>0</v>
      </c>
    </row>
    <row r="98" spans="1:11" ht="51">
      <c r="A98" s="48"/>
      <c r="B98" s="48"/>
      <c r="C98" s="48"/>
      <c r="D98" s="48"/>
      <c r="E98" s="48"/>
      <c r="F98" s="48"/>
      <c r="G98" s="53" t="s">
        <v>164</v>
      </c>
      <c r="H98" s="62"/>
      <c r="I98" s="62"/>
      <c r="J98" s="188"/>
      <c r="K98" s="199"/>
    </row>
    <row r="99" spans="1:11" ht="0.75" customHeight="1">
      <c r="A99" s="51"/>
      <c r="B99" s="51"/>
      <c r="C99" s="51"/>
      <c r="D99" s="51"/>
      <c r="E99" s="51"/>
      <c r="F99" s="51"/>
      <c r="G99" s="51"/>
      <c r="H99" s="63"/>
      <c r="I99" s="63"/>
      <c r="J99" s="189"/>
      <c r="K99" s="51"/>
    </row>
    <row r="100" spans="1:11" ht="25.5" customHeight="1">
      <c r="A100" s="47">
        <v>6</v>
      </c>
      <c r="B100" s="52" t="s">
        <v>28</v>
      </c>
      <c r="C100" s="47" t="s">
        <v>56</v>
      </c>
      <c r="D100" s="431" t="s">
        <v>57</v>
      </c>
      <c r="E100" s="47">
        <v>853</v>
      </c>
      <c r="F100" s="47">
        <v>85395</v>
      </c>
      <c r="G100" s="47" t="s">
        <v>16</v>
      </c>
      <c r="H100" s="96">
        <f>SUM(H101,H107)</f>
        <v>597720.16</v>
      </c>
      <c r="I100" s="96">
        <f>SUM(I101,I107)</f>
        <v>193401.52</v>
      </c>
      <c r="J100" s="271">
        <v>162294.59</v>
      </c>
      <c r="K100" s="199">
        <f>J100/I100</f>
        <v>0.8391588132295962</v>
      </c>
    </row>
    <row r="101" spans="1:11" ht="25.5">
      <c r="A101" s="48"/>
      <c r="B101" s="53" t="s">
        <v>59</v>
      </c>
      <c r="C101" s="48"/>
      <c r="D101" s="432"/>
      <c r="E101" s="48"/>
      <c r="F101" s="48"/>
      <c r="G101" s="48" t="s">
        <v>166</v>
      </c>
      <c r="H101" s="62">
        <f>SUM(H102:H104)</f>
        <v>597720.16</v>
      </c>
      <c r="I101" s="62">
        <f>SUM(I102:I104)</f>
        <v>193401.52</v>
      </c>
      <c r="J101" s="271">
        <v>162294.59</v>
      </c>
      <c r="K101" s="199">
        <f>J101/I101</f>
        <v>0.8391588132295962</v>
      </c>
    </row>
    <row r="102" spans="1:11" ht="93" customHeight="1">
      <c r="A102" s="48"/>
      <c r="B102" s="53" t="s">
        <v>60</v>
      </c>
      <c r="C102" s="48"/>
      <c r="D102" s="53"/>
      <c r="E102" s="48"/>
      <c r="F102" s="48"/>
      <c r="G102" s="141" t="s">
        <v>17</v>
      </c>
      <c r="H102" s="62">
        <v>0</v>
      </c>
      <c r="I102" s="62">
        <v>0</v>
      </c>
      <c r="J102" s="188">
        <v>0</v>
      </c>
      <c r="K102" s="199">
        <v>0</v>
      </c>
    </row>
    <row r="103" spans="1:11" ht="15" customHeight="1">
      <c r="A103" s="48"/>
      <c r="B103" s="53" t="s">
        <v>58</v>
      </c>
      <c r="C103" s="48"/>
      <c r="D103" s="53"/>
      <c r="E103" s="48"/>
      <c r="F103" s="48"/>
      <c r="G103" s="141" t="s">
        <v>18</v>
      </c>
      <c r="H103" s="62">
        <v>89657.97</v>
      </c>
      <c r="I103" s="62">
        <v>29010.22</v>
      </c>
      <c r="J103" s="188">
        <v>24344.19</v>
      </c>
      <c r="K103" s="199">
        <f>J103/I103</f>
        <v>0.8391590963460462</v>
      </c>
    </row>
    <row r="104" spans="1:11" ht="38.25">
      <c r="A104" s="48"/>
      <c r="C104" s="48"/>
      <c r="D104" s="48"/>
      <c r="E104" s="48"/>
      <c r="F104" s="48"/>
      <c r="G104" s="142" t="s">
        <v>19</v>
      </c>
      <c r="H104" s="62">
        <v>508062.19</v>
      </c>
      <c r="I104" s="62">
        <v>164391.3</v>
      </c>
      <c r="J104" s="188">
        <v>137950.4</v>
      </c>
      <c r="K104" s="199">
        <f>J104/I104</f>
        <v>0.8391587632678859</v>
      </c>
    </row>
    <row r="105" spans="1:11" s="257" customFormat="1" ht="1.5" customHeight="1">
      <c r="A105" s="258"/>
      <c r="C105" s="258"/>
      <c r="D105" s="258"/>
      <c r="E105" s="258"/>
      <c r="F105" s="258"/>
      <c r="G105" s="262"/>
      <c r="H105" s="259"/>
      <c r="I105" s="259"/>
      <c r="J105" s="260"/>
      <c r="K105" s="258"/>
    </row>
    <row r="106" spans="1:11" s="257" customFormat="1" ht="2.25" customHeight="1">
      <c r="A106" s="258"/>
      <c r="C106" s="258"/>
      <c r="D106" s="258"/>
      <c r="E106" s="258"/>
      <c r="F106" s="258"/>
      <c r="G106" s="262"/>
      <c r="H106" s="259"/>
      <c r="I106" s="259"/>
      <c r="J106" s="260"/>
      <c r="K106" s="258"/>
    </row>
    <row r="107" spans="1:11" ht="12.75">
      <c r="A107" s="48"/>
      <c r="B107" s="48"/>
      <c r="C107" s="48"/>
      <c r="D107" s="48"/>
      <c r="E107" s="48"/>
      <c r="F107" s="48"/>
      <c r="G107" s="48" t="s">
        <v>165</v>
      </c>
      <c r="H107" s="62">
        <f>SUM(H108:H110)</f>
        <v>0</v>
      </c>
      <c r="I107" s="62">
        <f>SUM(I108:I110)</f>
        <v>0</v>
      </c>
      <c r="J107" s="188">
        <v>0</v>
      </c>
      <c r="K107" s="199">
        <v>0</v>
      </c>
    </row>
    <row r="108" spans="1:11" ht="12.75">
      <c r="A108" s="48"/>
      <c r="B108" s="48"/>
      <c r="C108" s="48"/>
      <c r="D108" s="48"/>
      <c r="E108" s="48"/>
      <c r="F108" s="48"/>
      <c r="G108" s="141" t="s">
        <v>17</v>
      </c>
      <c r="H108" s="62"/>
      <c r="I108" s="62"/>
      <c r="J108" s="188"/>
      <c r="K108" s="199"/>
    </row>
    <row r="109" spans="1:11" ht="12.75">
      <c r="A109" s="48"/>
      <c r="B109" s="48"/>
      <c r="C109" s="48"/>
      <c r="D109" s="48"/>
      <c r="E109" s="48"/>
      <c r="F109" s="48"/>
      <c r="G109" s="141" t="s">
        <v>18</v>
      </c>
      <c r="H109" s="62"/>
      <c r="I109" s="62"/>
      <c r="J109" s="188"/>
      <c r="K109" s="199"/>
    </row>
    <row r="110" spans="1:11" ht="29.25" customHeight="1">
      <c r="A110" s="48"/>
      <c r="B110" s="48"/>
      <c r="C110" s="48"/>
      <c r="D110" s="48"/>
      <c r="E110" s="48"/>
      <c r="F110" s="48"/>
      <c r="G110" s="142" t="s">
        <v>19</v>
      </c>
      <c r="H110" s="62"/>
      <c r="I110" s="62"/>
      <c r="J110" s="188"/>
      <c r="K110" s="199"/>
    </row>
    <row r="111" spans="1:11" ht="45" customHeight="1">
      <c r="A111" s="48"/>
      <c r="B111" s="48"/>
      <c r="C111" s="48"/>
      <c r="D111" s="48"/>
      <c r="E111" s="48"/>
      <c r="F111" s="48"/>
      <c r="G111" s="53" t="s">
        <v>164</v>
      </c>
      <c r="H111" s="62"/>
      <c r="I111" s="62"/>
      <c r="J111" s="188"/>
      <c r="K111" s="199"/>
    </row>
    <row r="112" spans="1:11" s="257" customFormat="1" ht="1.5" customHeight="1">
      <c r="A112" s="258"/>
      <c r="B112" s="258"/>
      <c r="C112" s="258"/>
      <c r="D112" s="258"/>
      <c r="E112" s="258"/>
      <c r="F112" s="258"/>
      <c r="G112" s="258"/>
      <c r="H112" s="259"/>
      <c r="I112" s="259"/>
      <c r="J112" s="263"/>
      <c r="K112" s="264"/>
    </row>
    <row r="113" spans="1:11" ht="21" customHeight="1">
      <c r="A113" s="47">
        <v>7</v>
      </c>
      <c r="B113" s="52" t="s">
        <v>28</v>
      </c>
      <c r="C113" s="47" t="s">
        <v>29</v>
      </c>
      <c r="D113" s="52" t="s">
        <v>30</v>
      </c>
      <c r="E113" s="47">
        <v>853</v>
      </c>
      <c r="F113" s="47">
        <v>85395</v>
      </c>
      <c r="G113" s="47" t="s">
        <v>16</v>
      </c>
      <c r="H113" s="96">
        <f>SUM(H114,H120)</f>
        <v>900033.99</v>
      </c>
      <c r="I113" s="96">
        <f>SUM(I114,I120)</f>
        <v>166116</v>
      </c>
      <c r="J113" s="188">
        <v>71312.9</v>
      </c>
      <c r="K113" s="199">
        <f>J113/I113</f>
        <v>0.4292957933010667</v>
      </c>
    </row>
    <row r="114" spans="1:11" ht="21" customHeight="1">
      <c r="A114" s="48"/>
      <c r="B114" s="53" t="s">
        <v>31</v>
      </c>
      <c r="C114" s="48"/>
      <c r="D114" s="53"/>
      <c r="E114" s="48"/>
      <c r="F114" s="48"/>
      <c r="G114" s="48" t="s">
        <v>166</v>
      </c>
      <c r="H114" s="62">
        <f>SUM(H115:H117)</f>
        <v>900033.99</v>
      </c>
      <c r="I114" s="62">
        <f>SUM(I115:I117)</f>
        <v>166116</v>
      </c>
      <c r="J114" s="188">
        <v>71312.9</v>
      </c>
      <c r="K114" s="199">
        <f aca="true" t="shared" si="3" ref="K114:K119">J114/I114</f>
        <v>0.4292957933010667</v>
      </c>
    </row>
    <row r="115" spans="1:11" ht="54.75" customHeight="1">
      <c r="A115" s="48"/>
      <c r="B115" s="53" t="s">
        <v>130</v>
      </c>
      <c r="C115" s="48"/>
      <c r="D115" s="53"/>
      <c r="E115" s="48"/>
      <c r="F115" s="48"/>
      <c r="G115" s="49" t="s">
        <v>17</v>
      </c>
      <c r="H115" s="62">
        <v>95636.5</v>
      </c>
      <c r="I115" s="62">
        <v>17442.2</v>
      </c>
      <c r="J115" s="188">
        <v>7968</v>
      </c>
      <c r="K115" s="199">
        <f t="shared" si="3"/>
        <v>0.45682310717684693</v>
      </c>
    </row>
    <row r="116" spans="1:11" ht="39" customHeight="1">
      <c r="A116" s="48"/>
      <c r="B116" s="53" t="s">
        <v>32</v>
      </c>
      <c r="C116" s="48"/>
      <c r="D116" s="53"/>
      <c r="E116" s="48"/>
      <c r="F116" s="48"/>
      <c r="G116" s="49" t="s">
        <v>18</v>
      </c>
      <c r="H116" s="62">
        <v>39520.2</v>
      </c>
      <c r="I116" s="62">
        <v>7475.2</v>
      </c>
      <c r="J116" s="188">
        <v>3186.25</v>
      </c>
      <c r="K116" s="199">
        <f t="shared" si="3"/>
        <v>0.4262427761130137</v>
      </c>
    </row>
    <row r="117" spans="1:11" ht="23.25" customHeight="1">
      <c r="A117" s="48"/>
      <c r="C117" s="48"/>
      <c r="D117" s="48"/>
      <c r="E117" s="48"/>
      <c r="F117" s="48"/>
      <c r="G117" s="50" t="s">
        <v>19</v>
      </c>
      <c r="H117" s="62">
        <v>764877.29</v>
      </c>
      <c r="I117" s="62">
        <v>141198.6</v>
      </c>
      <c r="J117" s="188">
        <v>60158.65</v>
      </c>
      <c r="K117" s="199">
        <f t="shared" si="3"/>
        <v>0.426056986400715</v>
      </c>
    </row>
    <row r="118" spans="1:11" s="257" customFormat="1" ht="1.5" customHeight="1" hidden="1">
      <c r="A118" s="258"/>
      <c r="C118" s="258"/>
      <c r="D118" s="258"/>
      <c r="E118" s="258"/>
      <c r="F118" s="258"/>
      <c r="G118" s="261"/>
      <c r="H118" s="259"/>
      <c r="I118" s="259"/>
      <c r="J118" s="260"/>
      <c r="K118" s="199" t="e">
        <f t="shared" si="3"/>
        <v>#DIV/0!</v>
      </c>
    </row>
    <row r="119" spans="1:11" s="257" customFormat="1" ht="3" customHeight="1">
      <c r="A119" s="258"/>
      <c r="C119" s="258"/>
      <c r="D119" s="258"/>
      <c r="E119" s="258"/>
      <c r="F119" s="258"/>
      <c r="G119" s="261"/>
      <c r="H119" s="259"/>
      <c r="I119" s="259"/>
      <c r="J119" s="260"/>
      <c r="K119" s="199" t="e">
        <f t="shared" si="3"/>
        <v>#DIV/0!</v>
      </c>
    </row>
    <row r="120" spans="1:11" ht="11.25" customHeight="1">
      <c r="A120" s="48"/>
      <c r="B120" s="48"/>
      <c r="C120" s="48"/>
      <c r="D120" s="48"/>
      <c r="E120" s="48"/>
      <c r="F120" s="48"/>
      <c r="G120" s="48" t="s">
        <v>165</v>
      </c>
      <c r="H120" s="62">
        <f>SUM(H121:H123)</f>
        <v>0</v>
      </c>
      <c r="I120" s="62">
        <f>SUM(I121:I123)</f>
        <v>0</v>
      </c>
      <c r="J120" s="188">
        <v>0</v>
      </c>
      <c r="K120" s="199">
        <v>0</v>
      </c>
    </row>
    <row r="121" spans="1:11" ht="12.75">
      <c r="A121" s="48"/>
      <c r="B121" s="48"/>
      <c r="C121" s="48"/>
      <c r="D121" s="48"/>
      <c r="E121" s="48"/>
      <c r="F121" s="48"/>
      <c r="G121" s="49" t="s">
        <v>17</v>
      </c>
      <c r="H121" s="62"/>
      <c r="I121" s="62"/>
      <c r="J121" s="188"/>
      <c r="K121" s="199"/>
    </row>
    <row r="122" spans="1:11" ht="12.75">
      <c r="A122" s="48"/>
      <c r="B122" s="48"/>
      <c r="C122" s="48"/>
      <c r="D122" s="48"/>
      <c r="E122" s="48"/>
      <c r="F122" s="48"/>
      <c r="G122" s="49" t="s">
        <v>18</v>
      </c>
      <c r="H122" s="62"/>
      <c r="I122" s="62"/>
      <c r="J122" s="188"/>
      <c r="K122" s="199"/>
    </row>
    <row r="123" spans="1:11" ht="24">
      <c r="A123" s="48"/>
      <c r="B123" s="48"/>
      <c r="C123" s="48"/>
      <c r="D123" s="48"/>
      <c r="E123" s="48"/>
      <c r="F123" s="48"/>
      <c r="G123" s="50" t="s">
        <v>19</v>
      </c>
      <c r="H123" s="62"/>
      <c r="I123" s="62"/>
      <c r="J123" s="188"/>
      <c r="K123" s="199"/>
    </row>
    <row r="124" spans="1:11" ht="46.5" customHeight="1">
      <c r="A124" s="48"/>
      <c r="B124" s="48"/>
      <c r="C124" s="48"/>
      <c r="D124" s="48"/>
      <c r="E124" s="48"/>
      <c r="F124" s="48"/>
      <c r="G124" s="91" t="s">
        <v>164</v>
      </c>
      <c r="H124" s="62"/>
      <c r="I124" s="62"/>
      <c r="J124" s="188"/>
      <c r="K124" s="199"/>
    </row>
    <row r="125" spans="1:11" ht="3" customHeight="1">
      <c r="A125" s="51"/>
      <c r="B125" s="51"/>
      <c r="C125" s="51"/>
      <c r="D125" s="51"/>
      <c r="E125" s="51"/>
      <c r="F125" s="51"/>
      <c r="G125" s="51"/>
      <c r="H125" s="63"/>
      <c r="I125" s="63"/>
      <c r="J125" s="188"/>
      <c r="K125" s="48"/>
    </row>
    <row r="126" spans="1:11" ht="0.75" customHeight="1">
      <c r="A126" s="51"/>
      <c r="B126" s="51"/>
      <c r="C126" s="51"/>
      <c r="D126" s="51"/>
      <c r="E126" s="51"/>
      <c r="F126" s="51"/>
      <c r="G126" s="51"/>
      <c r="H126" s="63"/>
      <c r="I126" s="63"/>
      <c r="J126" s="193"/>
      <c r="K126" s="196"/>
    </row>
    <row r="127" spans="1:11" ht="19.5" customHeight="1">
      <c r="A127" s="47">
        <v>8</v>
      </c>
      <c r="B127" s="52" t="s">
        <v>28</v>
      </c>
      <c r="C127" s="47" t="s">
        <v>169</v>
      </c>
      <c r="D127" s="52" t="s">
        <v>9</v>
      </c>
      <c r="E127" s="47">
        <v>853</v>
      </c>
      <c r="F127" s="47">
        <v>85395</v>
      </c>
      <c r="G127" s="47" t="s">
        <v>16</v>
      </c>
      <c r="H127" s="96">
        <f>SUM(H128,H134)</f>
        <v>1245936</v>
      </c>
      <c r="I127" s="187">
        <f>SUM(I128,I134)</f>
        <v>723120.59</v>
      </c>
      <c r="J127" s="188">
        <v>243561.83</v>
      </c>
      <c r="K127" s="199">
        <f>J127/I127</f>
        <v>0.3368204879908066</v>
      </c>
    </row>
    <row r="128" spans="1:11" ht="24" customHeight="1">
      <c r="A128" s="48"/>
      <c r="B128" s="53" t="s">
        <v>170</v>
      </c>
      <c r="C128" s="48"/>
      <c r="D128" s="53"/>
      <c r="E128" s="48"/>
      <c r="F128" s="48"/>
      <c r="G128" s="48" t="s">
        <v>166</v>
      </c>
      <c r="H128" s="62">
        <f>SUM(H129:H131)</f>
        <v>1245936</v>
      </c>
      <c r="I128" s="188">
        <f>SUM(I129:I131)</f>
        <v>723120.59</v>
      </c>
      <c r="J128" s="188">
        <v>243561.83</v>
      </c>
      <c r="K128" s="199">
        <f>J128/I128</f>
        <v>0.3368204879908066</v>
      </c>
    </row>
    <row r="129" spans="1:11" ht="12.75">
      <c r="A129" s="48"/>
      <c r="B129" s="440" t="s">
        <v>171</v>
      </c>
      <c r="C129" s="48"/>
      <c r="D129" s="53"/>
      <c r="E129" s="48"/>
      <c r="F129" s="48"/>
      <c r="G129" s="49" t="s">
        <v>17</v>
      </c>
      <c r="H129" s="62">
        <v>21050</v>
      </c>
      <c r="I129" s="62">
        <v>7569.56</v>
      </c>
      <c r="J129" s="188">
        <v>5353.65</v>
      </c>
      <c r="K129" s="199">
        <f>J129/I129</f>
        <v>0.7072603955844197</v>
      </c>
    </row>
    <row r="130" spans="1:11" ht="12.75">
      <c r="A130" s="48"/>
      <c r="B130" s="441"/>
      <c r="C130" s="48"/>
      <c r="D130" s="53"/>
      <c r="E130" s="48"/>
      <c r="F130" s="48"/>
      <c r="G130" s="49" t="s">
        <v>18</v>
      </c>
      <c r="H130" s="62">
        <v>165840.4</v>
      </c>
      <c r="I130" s="62">
        <v>96887.33</v>
      </c>
      <c r="J130" s="188">
        <v>32251.61</v>
      </c>
      <c r="K130" s="199">
        <f>J130/I130</f>
        <v>0.33287747737500867</v>
      </c>
    </row>
    <row r="131" spans="1:11" ht="68.25" customHeight="1">
      <c r="A131" s="48"/>
      <c r="B131" s="441"/>
      <c r="C131" s="48"/>
      <c r="D131" s="48"/>
      <c r="E131" s="48"/>
      <c r="F131" s="48"/>
      <c r="G131" s="50" t="s">
        <v>19</v>
      </c>
      <c r="H131" s="62">
        <v>1059045.6</v>
      </c>
      <c r="I131" s="62">
        <v>618663.7</v>
      </c>
      <c r="J131" s="188">
        <v>205956.57</v>
      </c>
      <c r="K131" s="199">
        <f>J131/I131</f>
        <v>0.33290553494572256</v>
      </c>
    </row>
    <row r="132" spans="1:11" ht="12.75" customHeight="1">
      <c r="A132" s="48"/>
      <c r="B132" s="53" t="s">
        <v>172</v>
      </c>
      <c r="C132" s="48"/>
      <c r="D132" s="48"/>
      <c r="E132" s="48"/>
      <c r="F132" s="48"/>
      <c r="G132" s="91"/>
      <c r="H132" s="62"/>
      <c r="I132" s="62"/>
      <c r="J132" s="188"/>
      <c r="K132" s="199"/>
    </row>
    <row r="133" spans="1:11" ht="2.25" customHeight="1">
      <c r="A133" s="48"/>
      <c r="C133" s="48"/>
      <c r="D133" s="48"/>
      <c r="E133" s="48"/>
      <c r="F133" s="48"/>
      <c r="G133" s="91"/>
      <c r="H133" s="62"/>
      <c r="I133" s="62"/>
      <c r="J133" s="188"/>
      <c r="K133" s="48"/>
    </row>
    <row r="134" spans="1:11" ht="12.75">
      <c r="A134" s="48"/>
      <c r="B134" s="48"/>
      <c r="C134" s="48"/>
      <c r="D134" s="48"/>
      <c r="E134" s="48"/>
      <c r="F134" s="48"/>
      <c r="G134" s="48" t="s">
        <v>165</v>
      </c>
      <c r="H134" s="62">
        <f>SUM(H135:H137)</f>
        <v>0</v>
      </c>
      <c r="I134" s="62">
        <f>SUM(I135:I137)</f>
        <v>0</v>
      </c>
      <c r="J134" s="188">
        <v>0</v>
      </c>
      <c r="K134" s="199">
        <v>0</v>
      </c>
    </row>
    <row r="135" spans="1:11" ht="12.75">
      <c r="A135" s="48"/>
      <c r="B135" s="48"/>
      <c r="C135" s="48"/>
      <c r="D135" s="48"/>
      <c r="E135" s="48"/>
      <c r="F135" s="48"/>
      <c r="G135" s="49" t="s">
        <v>17</v>
      </c>
      <c r="H135" s="62"/>
      <c r="I135" s="62"/>
      <c r="J135" s="188"/>
      <c r="K135" s="199"/>
    </row>
    <row r="136" spans="1:11" ht="24" customHeight="1">
      <c r="A136" s="48"/>
      <c r="B136" s="48"/>
      <c r="C136" s="48"/>
      <c r="D136" s="48"/>
      <c r="E136" s="48"/>
      <c r="F136" s="48"/>
      <c r="G136" s="49" t="s">
        <v>18</v>
      </c>
      <c r="H136" s="62"/>
      <c r="I136" s="62"/>
      <c r="J136" s="188"/>
      <c r="K136" s="199"/>
    </row>
    <row r="137" spans="1:11" ht="47.25" customHeight="1">
      <c r="A137" s="48"/>
      <c r="B137" s="48"/>
      <c r="C137" s="48"/>
      <c r="D137" s="48"/>
      <c r="E137" s="48"/>
      <c r="F137" s="48"/>
      <c r="G137" s="50" t="s">
        <v>19</v>
      </c>
      <c r="H137" s="62"/>
      <c r="I137" s="62"/>
      <c r="J137" s="188"/>
      <c r="K137" s="199"/>
    </row>
    <row r="138" spans="1:11" ht="2.25" customHeight="1" hidden="1">
      <c r="A138" s="48"/>
      <c r="B138" s="48"/>
      <c r="C138" s="48"/>
      <c r="D138" s="48"/>
      <c r="E138" s="48"/>
      <c r="F138" s="48"/>
      <c r="G138" s="91" t="s">
        <v>164</v>
      </c>
      <c r="H138" s="62"/>
      <c r="I138" s="62"/>
      <c r="J138" s="189"/>
      <c r="K138" s="199"/>
    </row>
    <row r="139" spans="1:11" ht="1.5" customHeight="1" hidden="1">
      <c r="A139" s="48"/>
      <c r="B139" s="48"/>
      <c r="C139" s="48"/>
      <c r="D139" s="48"/>
      <c r="E139" s="48"/>
      <c r="F139" s="48"/>
      <c r="G139" s="48"/>
      <c r="H139" s="62"/>
      <c r="I139" s="62"/>
      <c r="J139" s="188"/>
      <c r="K139" s="199" t="e">
        <f aca="true" t="shared" si="4" ref="K139:K164">J139/I139</f>
        <v>#DIV/0!</v>
      </c>
    </row>
    <row r="140" spans="1:11" ht="1.5" customHeight="1" hidden="1">
      <c r="A140" s="51"/>
      <c r="B140" s="51"/>
      <c r="C140" s="51"/>
      <c r="D140" s="51"/>
      <c r="E140" s="51"/>
      <c r="F140" s="51"/>
      <c r="G140" s="51"/>
      <c r="H140" s="63"/>
      <c r="I140" s="63"/>
      <c r="J140" s="188"/>
      <c r="K140" s="199" t="e">
        <f t="shared" si="4"/>
        <v>#DIV/0!</v>
      </c>
    </row>
    <row r="141" spans="1:11" ht="24" customHeight="1" hidden="1">
      <c r="A141" s="47">
        <v>10</v>
      </c>
      <c r="B141" s="52" t="s">
        <v>173</v>
      </c>
      <c r="C141" s="48" t="s">
        <v>68</v>
      </c>
      <c r="D141" s="424" t="s">
        <v>9</v>
      </c>
      <c r="E141" s="47">
        <v>750</v>
      </c>
      <c r="F141" s="47">
        <v>75075</v>
      </c>
      <c r="G141" s="47" t="s">
        <v>16</v>
      </c>
      <c r="H141" s="96">
        <f>SUM(H142,H148)</f>
        <v>0</v>
      </c>
      <c r="I141" s="96">
        <f>SUM(I142,I148)</f>
        <v>0</v>
      </c>
      <c r="J141" s="188"/>
      <c r="K141" s="199" t="e">
        <f t="shared" si="4"/>
        <v>#DIV/0!</v>
      </c>
    </row>
    <row r="142" spans="1:11" ht="12.75" customHeight="1" hidden="1">
      <c r="A142" s="48"/>
      <c r="B142" s="53"/>
      <c r="C142" s="48"/>
      <c r="D142" s="425"/>
      <c r="E142" s="48"/>
      <c r="F142" s="48"/>
      <c r="G142" s="48" t="s">
        <v>166</v>
      </c>
      <c r="H142" s="62">
        <f>SUM(H143:H145)</f>
        <v>0</v>
      </c>
      <c r="I142" s="62">
        <f>SUM(I143:I145)</f>
        <v>0</v>
      </c>
      <c r="J142" s="188"/>
      <c r="K142" s="199" t="e">
        <f t="shared" si="4"/>
        <v>#DIV/0!</v>
      </c>
    </row>
    <row r="143" spans="1:11" ht="25.5" customHeight="1" hidden="1">
      <c r="A143" s="48"/>
      <c r="B143" s="53" t="s">
        <v>174</v>
      </c>
      <c r="C143" s="48"/>
      <c r="D143" s="425"/>
      <c r="E143" s="48"/>
      <c r="F143" s="48"/>
      <c r="G143" s="49" t="s">
        <v>17</v>
      </c>
      <c r="H143" s="62"/>
      <c r="I143" s="62"/>
      <c r="J143" s="188"/>
      <c r="K143" s="199" t="e">
        <f t="shared" si="4"/>
        <v>#DIV/0!</v>
      </c>
    </row>
    <row r="144" spans="1:11" ht="24" customHeight="1" hidden="1">
      <c r="A144" s="48"/>
      <c r="B144" s="53" t="s">
        <v>175</v>
      </c>
      <c r="C144" s="48"/>
      <c r="D144" s="425"/>
      <c r="E144" s="48"/>
      <c r="F144" s="48"/>
      <c r="G144" s="49" t="s">
        <v>18</v>
      </c>
      <c r="H144" s="62"/>
      <c r="I144" s="62"/>
      <c r="J144" s="188"/>
      <c r="K144" s="199" t="e">
        <f t="shared" si="4"/>
        <v>#DIV/0!</v>
      </c>
    </row>
    <row r="145" spans="1:11" ht="24" customHeight="1" hidden="1">
      <c r="A145" s="48"/>
      <c r="C145" s="48"/>
      <c r="D145" s="127"/>
      <c r="E145" s="127"/>
      <c r="F145" s="48"/>
      <c r="G145" s="50" t="s">
        <v>19</v>
      </c>
      <c r="H145" s="62"/>
      <c r="I145" s="62"/>
      <c r="J145" s="188"/>
      <c r="K145" s="199" t="e">
        <f t="shared" si="4"/>
        <v>#DIV/0!</v>
      </c>
    </row>
    <row r="146" spans="1:11" ht="2.25" customHeight="1" hidden="1">
      <c r="A146" s="48"/>
      <c r="C146" s="48"/>
      <c r="D146" s="48"/>
      <c r="E146" s="48"/>
      <c r="F146" s="48"/>
      <c r="G146" s="91"/>
      <c r="H146" s="62"/>
      <c r="I146" s="62"/>
      <c r="J146" s="188"/>
      <c r="K146" s="199" t="e">
        <f t="shared" si="4"/>
        <v>#DIV/0!</v>
      </c>
    </row>
    <row r="147" spans="1:11" ht="2.25" customHeight="1" hidden="1">
      <c r="A147" s="48"/>
      <c r="C147" s="48"/>
      <c r="D147" s="48"/>
      <c r="E147" s="48"/>
      <c r="F147" s="48"/>
      <c r="G147" s="91"/>
      <c r="H147" s="62"/>
      <c r="I147" s="62"/>
      <c r="J147" s="188"/>
      <c r="K147" s="199" t="e">
        <f t="shared" si="4"/>
        <v>#DIV/0!</v>
      </c>
    </row>
    <row r="148" spans="1:11" ht="12.75" customHeight="1" hidden="1">
      <c r="A148" s="48"/>
      <c r="B148" s="48"/>
      <c r="C148" s="48"/>
      <c r="D148" s="48"/>
      <c r="E148" s="48"/>
      <c r="F148" s="48"/>
      <c r="G148" s="48" t="s">
        <v>165</v>
      </c>
      <c r="H148" s="62">
        <f>SUM(H149:H151)</f>
        <v>0</v>
      </c>
      <c r="I148" s="62">
        <f>SUM(I149:I151)</f>
        <v>0</v>
      </c>
      <c r="J148" s="188"/>
      <c r="K148" s="199" t="e">
        <f t="shared" si="4"/>
        <v>#DIV/0!</v>
      </c>
    </row>
    <row r="149" spans="1:11" ht="12.75" customHeight="1" hidden="1">
      <c r="A149" s="48"/>
      <c r="B149" s="48"/>
      <c r="C149" s="48"/>
      <c r="D149" s="48"/>
      <c r="E149" s="48"/>
      <c r="F149" s="48"/>
      <c r="G149" s="49" t="s">
        <v>17</v>
      </c>
      <c r="H149" s="62"/>
      <c r="I149" s="62"/>
      <c r="J149" s="188"/>
      <c r="K149" s="199" t="e">
        <f t="shared" si="4"/>
        <v>#DIV/0!</v>
      </c>
    </row>
    <row r="150" spans="1:11" ht="12.75" customHeight="1" hidden="1">
      <c r="A150" s="48"/>
      <c r="B150" s="48"/>
      <c r="C150" s="48"/>
      <c r="D150" s="48"/>
      <c r="E150" s="48"/>
      <c r="F150" s="48"/>
      <c r="G150" s="49" t="s">
        <v>18</v>
      </c>
      <c r="H150" s="62"/>
      <c r="I150" s="62"/>
      <c r="J150" s="188"/>
      <c r="K150" s="199" t="e">
        <f t="shared" si="4"/>
        <v>#DIV/0!</v>
      </c>
    </row>
    <row r="151" spans="1:11" ht="24" customHeight="1" hidden="1">
      <c r="A151" s="48"/>
      <c r="B151" s="48"/>
      <c r="C151" s="48"/>
      <c r="D151" s="48"/>
      <c r="E151" s="48"/>
      <c r="F151" s="48"/>
      <c r="G151" s="50" t="s">
        <v>19</v>
      </c>
      <c r="H151" s="62"/>
      <c r="I151" s="62"/>
      <c r="J151" s="188"/>
      <c r="K151" s="199" t="e">
        <f t="shared" si="4"/>
        <v>#DIV/0!</v>
      </c>
    </row>
    <row r="152" spans="1:11" ht="48" customHeight="1" hidden="1">
      <c r="A152" s="48"/>
      <c r="B152" s="48"/>
      <c r="C152" s="48"/>
      <c r="D152" s="48"/>
      <c r="E152" s="48"/>
      <c r="F152" s="48"/>
      <c r="G152" s="91" t="s">
        <v>164</v>
      </c>
      <c r="H152" s="62"/>
      <c r="I152" s="62"/>
      <c r="J152" s="188"/>
      <c r="K152" s="199" t="e">
        <f t="shared" si="4"/>
        <v>#DIV/0!</v>
      </c>
    </row>
    <row r="153" spans="1:11" ht="33.75" customHeight="1">
      <c r="A153" s="51"/>
      <c r="B153" s="51"/>
      <c r="C153" s="51"/>
      <c r="D153" s="51"/>
      <c r="E153" s="51"/>
      <c r="F153" s="51"/>
      <c r="G153" s="91" t="s">
        <v>164</v>
      </c>
      <c r="H153" s="63"/>
      <c r="I153" s="63"/>
      <c r="J153" s="188"/>
      <c r="K153" s="199"/>
    </row>
    <row r="154" spans="1:11" s="65" customFormat="1" ht="12.75">
      <c r="A154" s="92"/>
      <c r="B154" s="92" t="s">
        <v>167</v>
      </c>
      <c r="C154" s="92"/>
      <c r="D154" s="92"/>
      <c r="E154" s="92"/>
      <c r="F154" s="92"/>
      <c r="G154" s="92"/>
      <c r="H154" s="64">
        <f aca="true" t="shared" si="5" ref="H154:J158">SUM(H10,H25,H38,H50,H62,H74,H87,H100,H113,H127,H141)</f>
        <v>6717043.15</v>
      </c>
      <c r="I154" s="64">
        <f t="shared" si="5"/>
        <v>1870768.1099999999</v>
      </c>
      <c r="J154" s="64">
        <f t="shared" si="5"/>
        <v>477194.31999999995</v>
      </c>
      <c r="K154" s="278">
        <f t="shared" si="4"/>
        <v>0.2550793534747607</v>
      </c>
    </row>
    <row r="155" spans="1:11" ht="12.75">
      <c r="A155" s="48"/>
      <c r="B155" s="48" t="s">
        <v>166</v>
      </c>
      <c r="C155" s="48"/>
      <c r="D155" s="48"/>
      <c r="E155" s="48"/>
      <c r="F155" s="48"/>
      <c r="G155" s="48"/>
      <c r="H155" s="64">
        <f t="shared" si="5"/>
        <v>2786390.15</v>
      </c>
      <c r="I155" s="64">
        <f t="shared" si="5"/>
        <v>1125338.1099999999</v>
      </c>
      <c r="J155" s="64">
        <f t="shared" si="5"/>
        <v>477169.31999999995</v>
      </c>
      <c r="K155" s="278">
        <f t="shared" si="4"/>
        <v>0.4240230698309862</v>
      </c>
    </row>
    <row r="156" spans="1:11" ht="12.75">
      <c r="A156" s="48"/>
      <c r="B156" s="49" t="s">
        <v>17</v>
      </c>
      <c r="C156" s="48"/>
      <c r="D156" s="48"/>
      <c r="E156" s="48"/>
      <c r="F156" s="48"/>
      <c r="G156" s="48"/>
      <c r="H156" s="64">
        <f t="shared" si="5"/>
        <v>131386.5</v>
      </c>
      <c r="I156" s="64">
        <f t="shared" si="5"/>
        <v>39711.76</v>
      </c>
      <c r="J156" s="64">
        <f t="shared" si="5"/>
        <v>13321.65</v>
      </c>
      <c r="K156" s="278">
        <f t="shared" si="4"/>
        <v>0.33545856441517574</v>
      </c>
    </row>
    <row r="157" spans="1:11" ht="12.75">
      <c r="A157" s="48"/>
      <c r="B157" s="49" t="s">
        <v>18</v>
      </c>
      <c r="C157" s="48"/>
      <c r="D157" s="48"/>
      <c r="E157" s="48"/>
      <c r="F157" s="48"/>
      <c r="G157" s="48"/>
      <c r="H157" s="64">
        <f t="shared" si="5"/>
        <v>295018.57</v>
      </c>
      <c r="I157" s="64">
        <f t="shared" si="5"/>
        <v>133372.75</v>
      </c>
      <c r="J157" s="64">
        <f t="shared" si="5"/>
        <v>59782.05</v>
      </c>
      <c r="K157" s="278">
        <f t="shared" si="4"/>
        <v>0.4482328661589418</v>
      </c>
    </row>
    <row r="158" spans="1:11" ht="12.75">
      <c r="A158" s="48"/>
      <c r="B158" s="50" t="s">
        <v>19</v>
      </c>
      <c r="C158" s="48"/>
      <c r="D158" s="48"/>
      <c r="E158" s="48"/>
      <c r="F158" s="48"/>
      <c r="G158" s="102"/>
      <c r="H158" s="64">
        <f t="shared" si="5"/>
        <v>2359985.08</v>
      </c>
      <c r="I158" s="64">
        <f t="shared" si="5"/>
        <v>952253.6</v>
      </c>
      <c r="J158" s="64">
        <f t="shared" si="5"/>
        <v>404065.62</v>
      </c>
      <c r="K158" s="278">
        <f t="shared" si="4"/>
        <v>0.4243256418248248</v>
      </c>
    </row>
    <row r="159" spans="1:11" ht="24" hidden="1">
      <c r="A159" s="48"/>
      <c r="B159" s="91" t="s">
        <v>164</v>
      </c>
      <c r="C159" s="48"/>
      <c r="D159" s="48"/>
      <c r="E159" s="48"/>
      <c r="F159" s="48"/>
      <c r="G159" s="102"/>
      <c r="H159" s="64">
        <f aca="true" t="shared" si="6" ref="H159:I165">SUM(H15,H30,H43,H55,H67,H79,H92,H105,H118,H132,H146)</f>
        <v>0</v>
      </c>
      <c r="I159" s="64">
        <f t="shared" si="6"/>
        <v>0</v>
      </c>
      <c r="J159" s="194"/>
      <c r="K159" s="278" t="e">
        <f t="shared" si="4"/>
        <v>#DIV/0!</v>
      </c>
    </row>
    <row r="160" spans="1:11" ht="14.25" customHeight="1">
      <c r="A160" s="48"/>
      <c r="B160" s="91"/>
      <c r="C160" s="48"/>
      <c r="D160" s="48"/>
      <c r="E160" s="48"/>
      <c r="F160" s="48"/>
      <c r="G160" s="102"/>
      <c r="H160" s="64">
        <f t="shared" si="6"/>
        <v>0</v>
      </c>
      <c r="I160" s="64">
        <f t="shared" si="6"/>
        <v>0</v>
      </c>
      <c r="J160" s="64">
        <f aca="true" t="shared" si="7" ref="J160:J165">SUM(J16,J31,J44,J56,J68,J80,J93,J106,J119,J133,J147)</f>
        <v>0</v>
      </c>
      <c r="K160" s="278">
        <v>0</v>
      </c>
    </row>
    <row r="161" spans="1:11" ht="12.75">
      <c r="A161" s="48"/>
      <c r="B161" s="48" t="s">
        <v>165</v>
      </c>
      <c r="C161" s="48"/>
      <c r="D161" s="48"/>
      <c r="E161" s="48"/>
      <c r="F161" s="48"/>
      <c r="G161" s="48"/>
      <c r="H161" s="64">
        <f t="shared" si="6"/>
        <v>3930653</v>
      </c>
      <c r="I161" s="64">
        <f t="shared" si="6"/>
        <v>745430</v>
      </c>
      <c r="J161" s="64">
        <f t="shared" si="7"/>
        <v>25</v>
      </c>
      <c r="K161" s="278">
        <f t="shared" si="4"/>
        <v>3.3537689655635E-05</v>
      </c>
    </row>
    <row r="162" spans="1:11" ht="12.75">
      <c r="A162" s="48"/>
      <c r="B162" s="49" t="s">
        <v>17</v>
      </c>
      <c r="C162" s="48"/>
      <c r="D162" s="48"/>
      <c r="E162" s="48"/>
      <c r="F162" s="48"/>
      <c r="G162" s="48"/>
      <c r="H162" s="64">
        <f t="shared" si="6"/>
        <v>1658712</v>
      </c>
      <c r="I162" s="64">
        <f t="shared" si="6"/>
        <v>369063</v>
      </c>
      <c r="J162" s="64">
        <f t="shared" si="7"/>
        <v>25</v>
      </c>
      <c r="K162" s="278">
        <f t="shared" si="4"/>
        <v>6.773911229248123E-05</v>
      </c>
    </row>
    <row r="163" spans="1:11" ht="12.75">
      <c r="A163" s="48"/>
      <c r="B163" s="49" t="s">
        <v>18</v>
      </c>
      <c r="C163" s="48"/>
      <c r="D163" s="48"/>
      <c r="E163" s="48"/>
      <c r="F163" s="48"/>
      <c r="G163" s="48"/>
      <c r="H163" s="64">
        <f t="shared" si="6"/>
        <v>0</v>
      </c>
      <c r="I163" s="64">
        <f t="shared" si="6"/>
        <v>0</v>
      </c>
      <c r="J163" s="64">
        <f t="shared" si="7"/>
        <v>0</v>
      </c>
      <c r="K163" s="278">
        <v>0</v>
      </c>
    </row>
    <row r="164" spans="1:11" ht="12.75">
      <c r="A164" s="48"/>
      <c r="B164" s="50" t="s">
        <v>19</v>
      </c>
      <c r="C164" s="48"/>
      <c r="D164" s="48"/>
      <c r="E164" s="48"/>
      <c r="F164" s="48"/>
      <c r="G164" s="48"/>
      <c r="H164" s="64">
        <f t="shared" si="6"/>
        <v>2271941</v>
      </c>
      <c r="I164" s="64">
        <f t="shared" si="6"/>
        <v>376367</v>
      </c>
      <c r="J164" s="64">
        <f t="shared" si="7"/>
        <v>0</v>
      </c>
      <c r="K164" s="278">
        <f t="shared" si="4"/>
        <v>0</v>
      </c>
    </row>
    <row r="165" spans="1:11" ht="24">
      <c r="A165" s="48"/>
      <c r="B165" s="91" t="s">
        <v>164</v>
      </c>
      <c r="C165" s="48"/>
      <c r="D165" s="48"/>
      <c r="E165" s="48"/>
      <c r="F165" s="48"/>
      <c r="G165" s="48"/>
      <c r="H165" s="64">
        <f t="shared" si="6"/>
        <v>0</v>
      </c>
      <c r="I165" s="64">
        <f t="shared" si="6"/>
        <v>0</v>
      </c>
      <c r="J165" s="186">
        <f t="shared" si="7"/>
        <v>0</v>
      </c>
      <c r="K165" s="278">
        <v>0</v>
      </c>
    </row>
    <row r="166" spans="1:11" ht="2.25" customHeight="1">
      <c r="A166" s="51"/>
      <c r="B166" s="90"/>
      <c r="C166" s="51"/>
      <c r="D166" s="51"/>
      <c r="E166" s="51"/>
      <c r="F166" s="51"/>
      <c r="G166" s="51"/>
      <c r="H166" s="64" t="e">
        <f>SUM(H22,H37,#REF!,H62,H74,H86,H99,H112,H125,H139,H153)</f>
        <v>#REF!</v>
      </c>
      <c r="I166" s="64">
        <f>SUM(I22,I37,I50,I62,I74,I86,I99,I112,I125,I139,I153)</f>
        <v>154699</v>
      </c>
      <c r="J166" s="185"/>
      <c r="K166" s="65"/>
    </row>
  </sheetData>
  <sheetProtection/>
  <mergeCells count="18">
    <mergeCell ref="B129:B131"/>
    <mergeCell ref="D38:D41"/>
    <mergeCell ref="B13:B22"/>
    <mergeCell ref="B28:B37"/>
    <mergeCell ref="J7:J8"/>
    <mergeCell ref="K7:K8"/>
    <mergeCell ref="F7:F8"/>
    <mergeCell ref="G7:H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C1">
      <selection activeCell="M17" sqref="M17"/>
    </sheetView>
  </sheetViews>
  <sheetFormatPr defaultColWidth="9.00390625" defaultRowHeight="12.75"/>
  <cols>
    <col min="1" max="1" width="7.25390625" style="86" customWidth="1"/>
    <col min="2" max="2" width="4.00390625" style="86" customWidth="1"/>
    <col min="3" max="3" width="5.875" style="86" customWidth="1"/>
    <col min="4" max="4" width="4.625" style="86" customWidth="1"/>
    <col min="5" max="6" width="4.00390625" style="86" customWidth="1"/>
    <col min="7" max="7" width="5.875" style="86" customWidth="1"/>
    <col min="8" max="8" width="6.25390625" style="86" customWidth="1"/>
    <col min="9" max="9" width="6.875" style="86" customWidth="1"/>
    <col min="10" max="11" width="5.875" style="86" customWidth="1"/>
    <col min="12" max="12" width="6.875" style="86" customWidth="1"/>
    <col min="13" max="13" width="6.125" style="86" customWidth="1"/>
    <col min="14" max="14" width="4.00390625" style="86" customWidth="1"/>
    <col min="15" max="15" width="4.75390625" style="86" customWidth="1"/>
    <col min="16" max="16" width="7.00390625" style="86" customWidth="1"/>
    <col min="17" max="17" width="4.25390625" style="86" customWidth="1"/>
    <col min="18" max="18" width="4.625" style="86" customWidth="1"/>
    <col min="19" max="19" width="4.125" style="86" customWidth="1"/>
    <col min="20" max="20" width="4.375" style="86" customWidth="1"/>
    <col min="21" max="21" width="6.375" style="86" customWidth="1"/>
    <col min="22" max="22" width="4.125" style="86" customWidth="1"/>
    <col min="23" max="23" width="7.375" style="86" customWidth="1"/>
    <col min="24" max="24" width="8.00390625" style="86" customWidth="1"/>
    <col min="25" max="25" width="4.75390625" style="87" customWidth="1"/>
    <col min="26" max="26" width="3.375" style="87" customWidth="1"/>
    <col min="27" max="27" width="3.875" style="87" customWidth="1"/>
    <col min="28" max="16384" width="9.125" style="87" customWidth="1"/>
  </cols>
  <sheetData>
    <row r="1" spans="1:27" ht="17.25" customHeight="1">
      <c r="A1" s="448" t="s">
        <v>157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</row>
    <row r="2" spans="1:16" ht="18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4" ht="21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27" s="155" customFormat="1" ht="11.25" customHeight="1">
      <c r="A4" s="445" t="s">
        <v>98</v>
      </c>
      <c r="B4" s="445" t="s">
        <v>70</v>
      </c>
      <c r="C4" s="445" t="s">
        <v>71</v>
      </c>
      <c r="D4" s="445" t="s">
        <v>72</v>
      </c>
      <c r="E4" s="453" t="s">
        <v>6</v>
      </c>
      <c r="F4" s="454"/>
      <c r="G4" s="455"/>
      <c r="H4" s="453" t="s">
        <v>158</v>
      </c>
      <c r="I4" s="469"/>
      <c r="J4" s="468"/>
      <c r="K4" s="462" t="s">
        <v>117</v>
      </c>
      <c r="L4" s="463"/>
      <c r="M4" s="463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5"/>
    </row>
    <row r="5" spans="1:27" s="155" customFormat="1" ht="12.75" customHeight="1">
      <c r="A5" s="446"/>
      <c r="B5" s="446"/>
      <c r="C5" s="452"/>
      <c r="D5" s="452"/>
      <c r="E5" s="456"/>
      <c r="F5" s="457"/>
      <c r="G5" s="458"/>
      <c r="H5" s="470"/>
      <c r="I5" s="471"/>
      <c r="J5" s="472"/>
      <c r="K5" s="453" t="s">
        <v>148</v>
      </c>
      <c r="L5" s="469"/>
      <c r="M5" s="468"/>
      <c r="N5" s="361"/>
      <c r="O5" s="445"/>
      <c r="P5" s="445"/>
      <c r="Q5" s="467"/>
      <c r="R5" s="467"/>
      <c r="S5" s="467"/>
      <c r="T5" s="467"/>
      <c r="U5" s="453" t="s">
        <v>149</v>
      </c>
      <c r="V5" s="454"/>
      <c r="W5" s="455"/>
      <c r="X5" s="449" t="s">
        <v>117</v>
      </c>
      <c r="Y5" s="450"/>
      <c r="Z5" s="450"/>
      <c r="AA5" s="451"/>
    </row>
    <row r="6" spans="1:27" s="155" customFormat="1" ht="21.75" customHeight="1">
      <c r="A6" s="446"/>
      <c r="B6" s="446"/>
      <c r="C6" s="452"/>
      <c r="D6" s="452"/>
      <c r="E6" s="456"/>
      <c r="F6" s="457"/>
      <c r="G6" s="458"/>
      <c r="H6" s="470"/>
      <c r="I6" s="471"/>
      <c r="J6" s="472"/>
      <c r="K6" s="470"/>
      <c r="L6" s="471"/>
      <c r="M6" s="472"/>
      <c r="N6" s="463" t="s">
        <v>150</v>
      </c>
      <c r="O6" s="464"/>
      <c r="P6" s="445" t="s">
        <v>151</v>
      </c>
      <c r="Q6" s="445" t="s">
        <v>152</v>
      </c>
      <c r="R6" s="445" t="s">
        <v>153</v>
      </c>
      <c r="S6" s="445" t="s">
        <v>159</v>
      </c>
      <c r="T6" s="445" t="s">
        <v>160</v>
      </c>
      <c r="U6" s="456"/>
      <c r="V6" s="466"/>
      <c r="W6" s="458"/>
      <c r="X6" s="445" t="s">
        <v>1</v>
      </c>
      <c r="Y6" s="360" t="s">
        <v>74</v>
      </c>
      <c r="Z6" s="445" t="s">
        <v>154</v>
      </c>
      <c r="AA6" s="445" t="s">
        <v>161</v>
      </c>
    </row>
    <row r="7" spans="1:27" s="155" customFormat="1" ht="93.75" customHeight="1">
      <c r="A7" s="446"/>
      <c r="B7" s="446"/>
      <c r="C7" s="452"/>
      <c r="D7" s="452"/>
      <c r="E7" s="459"/>
      <c r="F7" s="460"/>
      <c r="G7" s="461"/>
      <c r="H7" s="473"/>
      <c r="I7" s="474"/>
      <c r="J7" s="475"/>
      <c r="K7" s="473"/>
      <c r="L7" s="474"/>
      <c r="M7" s="475"/>
      <c r="N7" s="468" t="s">
        <v>3</v>
      </c>
      <c r="O7" s="445" t="s">
        <v>156</v>
      </c>
      <c r="P7" s="452"/>
      <c r="Q7" s="452"/>
      <c r="R7" s="452"/>
      <c r="S7" s="452"/>
      <c r="T7" s="452"/>
      <c r="U7" s="459"/>
      <c r="V7" s="460"/>
      <c r="W7" s="461"/>
      <c r="X7" s="452"/>
      <c r="Y7" s="445" t="s">
        <v>2</v>
      </c>
      <c r="Z7" s="452"/>
      <c r="AA7" s="452"/>
    </row>
    <row r="8" spans="1:27" s="155" customFormat="1" ht="12.75" customHeight="1">
      <c r="A8" s="447"/>
      <c r="B8" s="447"/>
      <c r="C8" s="447"/>
      <c r="D8" s="447"/>
      <c r="E8" s="362" t="s">
        <v>274</v>
      </c>
      <c r="F8" s="363" t="s">
        <v>275</v>
      </c>
      <c r="G8" s="364" t="s">
        <v>271</v>
      </c>
      <c r="H8" s="362" t="s">
        <v>274</v>
      </c>
      <c r="I8" s="363" t="s">
        <v>275</v>
      </c>
      <c r="J8" s="364" t="s">
        <v>271</v>
      </c>
      <c r="K8" s="362" t="s">
        <v>274</v>
      </c>
      <c r="L8" s="363" t="s">
        <v>275</v>
      </c>
      <c r="M8" s="364" t="s">
        <v>271</v>
      </c>
      <c r="N8" s="461"/>
      <c r="O8" s="447"/>
      <c r="P8" s="447"/>
      <c r="Q8" s="447"/>
      <c r="R8" s="447"/>
      <c r="S8" s="447"/>
      <c r="T8" s="447"/>
      <c r="U8" s="364" t="s">
        <v>274</v>
      </c>
      <c r="V8" s="365" t="s">
        <v>272</v>
      </c>
      <c r="W8" s="364" t="s">
        <v>271</v>
      </c>
      <c r="X8" s="447"/>
      <c r="Y8" s="447"/>
      <c r="Z8" s="447"/>
      <c r="AA8" s="447"/>
    </row>
    <row r="9" spans="1:27" ht="6" customHeight="1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  <c r="R9" s="88">
        <v>18</v>
      </c>
      <c r="S9" s="88">
        <v>19</v>
      </c>
      <c r="T9" s="88">
        <v>20</v>
      </c>
      <c r="U9" s="88">
        <v>21</v>
      </c>
      <c r="V9" s="88">
        <v>22</v>
      </c>
      <c r="W9" s="88">
        <v>23</v>
      </c>
      <c r="X9" s="88">
        <v>24</v>
      </c>
      <c r="Y9" s="88">
        <v>25</v>
      </c>
      <c r="Z9" s="88">
        <v>26</v>
      </c>
      <c r="AA9" s="88">
        <v>27</v>
      </c>
    </row>
    <row r="10" spans="1:27" ht="6" customHeight="1">
      <c r="A10" s="201"/>
      <c r="B10" s="202"/>
      <c r="C10" s="203"/>
      <c r="D10" s="203"/>
      <c r="E10" s="205"/>
      <c r="F10" s="206"/>
      <c r="G10" s="207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</row>
    <row r="11" spans="1:27" ht="40.5" customHeight="1">
      <c r="A11" s="479" t="s">
        <v>162</v>
      </c>
      <c r="B11" s="480"/>
      <c r="C11" s="481"/>
      <c r="D11" s="209"/>
      <c r="E11" s="209">
        <v>0</v>
      </c>
      <c r="F11" s="209">
        <v>0</v>
      </c>
      <c r="G11" s="325">
        <v>0</v>
      </c>
      <c r="H11" s="326">
        <v>0</v>
      </c>
      <c r="I11" s="326">
        <v>0</v>
      </c>
      <c r="J11" s="325">
        <v>0</v>
      </c>
      <c r="K11" s="326">
        <f>SUM(K12:K13)</f>
        <v>0</v>
      </c>
      <c r="L11" s="326">
        <v>0</v>
      </c>
      <c r="M11" s="325">
        <v>0</v>
      </c>
      <c r="N11" s="326">
        <v>0</v>
      </c>
      <c r="O11" s="326">
        <v>0</v>
      </c>
      <c r="P11" s="326">
        <v>0</v>
      </c>
      <c r="Q11" s="326">
        <v>0</v>
      </c>
      <c r="R11" s="326">
        <v>0</v>
      </c>
      <c r="S11" s="326">
        <v>0</v>
      </c>
      <c r="T11" s="326">
        <v>0</v>
      </c>
      <c r="U11" s="326">
        <v>0</v>
      </c>
      <c r="V11" s="326">
        <v>0</v>
      </c>
      <c r="W11" s="325">
        <v>0</v>
      </c>
      <c r="X11" s="326">
        <v>0</v>
      </c>
      <c r="Y11" s="326">
        <v>0</v>
      </c>
      <c r="Z11" s="326">
        <v>0</v>
      </c>
      <c r="AA11" s="326">
        <v>0</v>
      </c>
    </row>
    <row r="12" spans="1:27" ht="13.5" customHeight="1">
      <c r="A12" s="208"/>
      <c r="B12" s="208"/>
      <c r="C12" s="208"/>
      <c r="D12" s="208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8"/>
      <c r="Z12" s="328"/>
      <c r="AA12" s="328"/>
    </row>
    <row r="13" spans="1:27" ht="14.25" customHeight="1">
      <c r="A13" s="138"/>
      <c r="B13" s="138"/>
      <c r="C13" s="138"/>
      <c r="D13" s="138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30"/>
      <c r="Z13" s="330"/>
      <c r="AA13" s="330"/>
    </row>
    <row r="14" spans="1:27" ht="45" customHeight="1">
      <c r="A14" s="479" t="s">
        <v>253</v>
      </c>
      <c r="B14" s="480"/>
      <c r="C14" s="481"/>
      <c r="D14" s="209"/>
      <c r="E14" s="209">
        <v>0</v>
      </c>
      <c r="F14" s="209">
        <v>0</v>
      </c>
      <c r="G14" s="325">
        <v>0</v>
      </c>
      <c r="H14" s="326">
        <v>0</v>
      </c>
      <c r="I14" s="326">
        <v>0</v>
      </c>
      <c r="J14" s="325">
        <v>0</v>
      </c>
      <c r="K14" s="326">
        <f>SUM(K15:K16)</f>
        <v>0</v>
      </c>
      <c r="L14" s="326">
        <v>0</v>
      </c>
      <c r="M14" s="325">
        <v>0</v>
      </c>
      <c r="N14" s="326">
        <v>0</v>
      </c>
      <c r="O14" s="326">
        <v>0</v>
      </c>
      <c r="P14" s="326">
        <v>0</v>
      </c>
      <c r="Q14" s="326">
        <v>0</v>
      </c>
      <c r="R14" s="326">
        <v>0</v>
      </c>
      <c r="S14" s="326">
        <v>0</v>
      </c>
      <c r="T14" s="326">
        <v>0</v>
      </c>
      <c r="U14" s="326">
        <v>0</v>
      </c>
      <c r="V14" s="326">
        <v>0</v>
      </c>
      <c r="W14" s="325">
        <v>0</v>
      </c>
      <c r="X14" s="326">
        <v>0</v>
      </c>
      <c r="Y14" s="326">
        <v>0</v>
      </c>
      <c r="Z14" s="326">
        <v>0</v>
      </c>
      <c r="AA14" s="326">
        <v>0</v>
      </c>
    </row>
    <row r="15" spans="1:27" ht="28.5" customHeight="1">
      <c r="A15" s="208"/>
      <c r="B15" s="208"/>
      <c r="C15" s="208"/>
      <c r="D15" s="208"/>
      <c r="E15" s="327"/>
      <c r="F15" s="327"/>
      <c r="G15" s="327"/>
      <c r="H15" s="327"/>
      <c r="I15" s="327"/>
      <c r="J15" s="327"/>
      <c r="K15" s="331"/>
      <c r="L15" s="331"/>
      <c r="M15" s="331"/>
      <c r="N15" s="331"/>
      <c r="O15" s="331"/>
      <c r="P15" s="331"/>
      <c r="Q15" s="331"/>
      <c r="R15" s="327"/>
      <c r="S15" s="327"/>
      <c r="T15" s="327"/>
      <c r="U15" s="327"/>
      <c r="V15" s="327"/>
      <c r="W15" s="327"/>
      <c r="X15" s="327"/>
      <c r="Y15" s="328"/>
      <c r="Z15" s="328"/>
      <c r="AA15" s="328"/>
    </row>
    <row r="16" spans="1:27" ht="30" customHeight="1">
      <c r="A16" s="138"/>
      <c r="B16" s="138"/>
      <c r="C16" s="138"/>
      <c r="D16" s="138"/>
      <c r="E16" s="329"/>
      <c r="F16" s="329"/>
      <c r="G16" s="329"/>
      <c r="H16" s="329"/>
      <c r="I16" s="329"/>
      <c r="J16" s="329"/>
      <c r="K16" s="329"/>
      <c r="L16" s="332"/>
      <c r="M16" s="332"/>
      <c r="N16" s="332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30"/>
      <c r="Z16" s="330"/>
      <c r="AA16" s="330"/>
    </row>
    <row r="17" spans="1:27" ht="46.5" customHeight="1">
      <c r="A17" s="479" t="s">
        <v>163</v>
      </c>
      <c r="B17" s="480"/>
      <c r="C17" s="481"/>
      <c r="D17" s="210"/>
      <c r="E17" s="210">
        <v>0</v>
      </c>
      <c r="F17" s="210">
        <v>0</v>
      </c>
      <c r="G17" s="325">
        <v>0</v>
      </c>
      <c r="H17" s="333">
        <v>1419234</v>
      </c>
      <c r="I17" s="334">
        <v>9617.2</v>
      </c>
      <c r="J17" s="335">
        <f>I17/H17</f>
        <v>0.006776331457673647</v>
      </c>
      <c r="K17" s="336">
        <f>SUM(K18:K22)</f>
        <v>19234</v>
      </c>
      <c r="L17" s="337">
        <v>9617.2</v>
      </c>
      <c r="M17" s="335">
        <f>L17/K17</f>
        <v>0.5000103982530936</v>
      </c>
      <c r="N17" s="336">
        <v>0</v>
      </c>
      <c r="O17" s="326">
        <v>0</v>
      </c>
      <c r="P17" s="326">
        <v>19234</v>
      </c>
      <c r="Q17" s="326">
        <v>0</v>
      </c>
      <c r="R17" s="326">
        <v>0</v>
      </c>
      <c r="S17" s="326">
        <v>0</v>
      </c>
      <c r="T17" s="326">
        <v>0</v>
      </c>
      <c r="U17" s="333">
        <v>1400000</v>
      </c>
      <c r="V17" s="326">
        <v>0</v>
      </c>
      <c r="W17" s="325">
        <f>V17/U17</f>
        <v>0</v>
      </c>
      <c r="X17" s="326">
        <v>1400000</v>
      </c>
      <c r="Y17" s="326">
        <v>0</v>
      </c>
      <c r="Z17" s="326">
        <v>0</v>
      </c>
      <c r="AA17" s="326">
        <v>0</v>
      </c>
    </row>
    <row r="18" spans="1:27" ht="57" customHeight="1">
      <c r="A18" s="366" t="s">
        <v>224</v>
      </c>
      <c r="B18" s="104">
        <v>600</v>
      </c>
      <c r="C18" s="104">
        <v>60014</v>
      </c>
      <c r="D18" s="105">
        <v>6300</v>
      </c>
      <c r="E18" s="105"/>
      <c r="F18" s="105"/>
      <c r="G18" s="326"/>
      <c r="H18" s="333">
        <v>1000000</v>
      </c>
      <c r="I18" s="333"/>
      <c r="J18" s="333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33">
        <v>1000000</v>
      </c>
      <c r="V18" s="326">
        <v>0</v>
      </c>
      <c r="W18" s="325">
        <f>V18/U18</f>
        <v>0</v>
      </c>
      <c r="X18" s="326">
        <v>1000000</v>
      </c>
      <c r="Y18" s="338"/>
      <c r="Z18" s="338"/>
      <c r="AA18" s="338"/>
    </row>
    <row r="19" spans="1:27" ht="136.5" customHeight="1">
      <c r="A19" s="366" t="s">
        <v>255</v>
      </c>
      <c r="B19" s="104">
        <v>600</v>
      </c>
      <c r="C19" s="104">
        <v>60014</v>
      </c>
      <c r="D19" s="105">
        <v>6300</v>
      </c>
      <c r="E19" s="105"/>
      <c r="F19" s="105"/>
      <c r="G19" s="326"/>
      <c r="H19" s="326">
        <v>300000</v>
      </c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>
        <v>300000</v>
      </c>
      <c r="V19" s="326">
        <v>0</v>
      </c>
      <c r="W19" s="325">
        <f>V19/U19</f>
        <v>0</v>
      </c>
      <c r="X19" s="326">
        <v>300000</v>
      </c>
      <c r="Y19" s="338"/>
      <c r="Z19" s="338"/>
      <c r="AA19" s="338"/>
    </row>
    <row r="20" spans="1:27" ht="81.75" customHeight="1">
      <c r="A20" s="367" t="s">
        <v>264</v>
      </c>
      <c r="B20" s="100">
        <v>600</v>
      </c>
      <c r="C20" s="100">
        <v>60014</v>
      </c>
      <c r="D20" s="106">
        <v>6300</v>
      </c>
      <c r="E20" s="105"/>
      <c r="F20" s="105"/>
      <c r="G20" s="326"/>
      <c r="H20" s="326">
        <v>100000</v>
      </c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>
        <v>100000</v>
      </c>
      <c r="V20" s="326">
        <v>0</v>
      </c>
      <c r="W20" s="325">
        <f>V20/U20</f>
        <v>0</v>
      </c>
      <c r="X20" s="326">
        <v>100000</v>
      </c>
      <c r="Y20" s="338"/>
      <c r="Z20" s="338"/>
      <c r="AA20" s="338"/>
    </row>
    <row r="21" spans="1:27" ht="97.5" customHeight="1">
      <c r="A21" s="368" t="s">
        <v>225</v>
      </c>
      <c r="B21" s="157">
        <v>801</v>
      </c>
      <c r="C21" s="157">
        <v>80113</v>
      </c>
      <c r="D21" s="157">
        <v>2320</v>
      </c>
      <c r="E21" s="339"/>
      <c r="F21" s="339"/>
      <c r="G21" s="340"/>
      <c r="H21" s="341">
        <v>19234</v>
      </c>
      <c r="I21" s="342">
        <v>9617.2</v>
      </c>
      <c r="J21" s="335">
        <f>I21/H21</f>
        <v>0.5000103982530936</v>
      </c>
      <c r="K21" s="343">
        <v>19234</v>
      </c>
      <c r="L21" s="344">
        <v>9617.2</v>
      </c>
      <c r="M21" s="335">
        <f>L21/K21</f>
        <v>0.5000103982530936</v>
      </c>
      <c r="N21" s="345"/>
      <c r="O21" s="341"/>
      <c r="P21" s="341">
        <v>19234</v>
      </c>
      <c r="Q21" s="341"/>
      <c r="R21" s="340"/>
      <c r="S21" s="340"/>
      <c r="T21" s="340"/>
      <c r="U21" s="340"/>
      <c r="V21" s="340"/>
      <c r="W21" s="340"/>
      <c r="X21" s="340"/>
      <c r="Y21" s="346"/>
      <c r="Z21" s="346"/>
      <c r="AA21" s="347"/>
    </row>
    <row r="22" spans="1:27" s="168" customFormat="1" ht="117.75" customHeight="1" hidden="1">
      <c r="A22" s="166" t="s">
        <v>256</v>
      </c>
      <c r="B22" s="167">
        <v>926</v>
      </c>
      <c r="C22" s="167">
        <v>92601</v>
      </c>
      <c r="D22" s="167">
        <v>6300</v>
      </c>
      <c r="E22" s="348"/>
      <c r="F22" s="348"/>
      <c r="G22" s="349">
        <v>0</v>
      </c>
      <c r="H22" s="349"/>
      <c r="I22" s="349"/>
      <c r="J22" s="350"/>
      <c r="K22" s="350"/>
      <c r="L22" s="350"/>
      <c r="M22" s="350"/>
      <c r="N22" s="350"/>
      <c r="O22" s="349"/>
      <c r="P22" s="349"/>
      <c r="Q22" s="349"/>
      <c r="R22" s="348"/>
      <c r="S22" s="348"/>
      <c r="T22" s="348"/>
      <c r="U22" s="348"/>
      <c r="V22" s="348"/>
      <c r="W22" s="349">
        <v>0</v>
      </c>
      <c r="X22" s="349"/>
      <c r="Y22" s="351"/>
      <c r="Z22" s="352"/>
      <c r="AA22" s="353"/>
    </row>
    <row r="23" spans="1:27" s="85" customFormat="1" ht="23.25" customHeight="1">
      <c r="A23" s="476" t="s">
        <v>123</v>
      </c>
      <c r="B23" s="477"/>
      <c r="C23" s="478"/>
      <c r="D23" s="103"/>
      <c r="E23" s="165">
        <f>SUM(E11,E14,E17)</f>
        <v>0</v>
      </c>
      <c r="F23" s="165">
        <f>SUM(F11,F14,F17)</f>
        <v>0</v>
      </c>
      <c r="G23" s="354">
        <v>0</v>
      </c>
      <c r="H23" s="355">
        <f>SUM(H17,H14,H11)</f>
        <v>1419234</v>
      </c>
      <c r="I23" s="356">
        <v>9617.2</v>
      </c>
      <c r="J23" s="357">
        <f>I23/H23</f>
        <v>0.006776331457673647</v>
      </c>
      <c r="K23" s="358">
        <f aca="true" t="shared" si="0" ref="K23:V23">SUM(K11,K14,K17)</f>
        <v>19234</v>
      </c>
      <c r="L23" s="359">
        <v>9617.2</v>
      </c>
      <c r="M23" s="357">
        <f>L23/K23</f>
        <v>0.5000103982530936</v>
      </c>
      <c r="N23" s="358">
        <f t="shared" si="0"/>
        <v>0</v>
      </c>
      <c r="O23" s="165">
        <f t="shared" si="0"/>
        <v>0</v>
      </c>
      <c r="P23" s="165">
        <f t="shared" si="0"/>
        <v>19234</v>
      </c>
      <c r="Q23" s="165">
        <f t="shared" si="0"/>
        <v>0</v>
      </c>
      <c r="R23" s="165">
        <f t="shared" si="0"/>
        <v>0</v>
      </c>
      <c r="S23" s="165">
        <f t="shared" si="0"/>
        <v>0</v>
      </c>
      <c r="T23" s="355">
        <f t="shared" si="0"/>
        <v>0</v>
      </c>
      <c r="U23" s="355">
        <f t="shared" si="0"/>
        <v>1400000</v>
      </c>
      <c r="V23" s="355">
        <f t="shared" si="0"/>
        <v>0</v>
      </c>
      <c r="W23" s="354">
        <f>V23/U23</f>
        <v>0</v>
      </c>
      <c r="X23" s="165">
        <f>SUM(X11,X14,X17)</f>
        <v>1400000</v>
      </c>
      <c r="Y23" s="165">
        <f>SUM(Y11,Y14,Y17)</f>
        <v>0</v>
      </c>
      <c r="Z23" s="165">
        <f>SUM(Z11,Z14,Z17)</f>
        <v>0</v>
      </c>
      <c r="AA23" s="165">
        <f>SUM(AA11,AA14,AA17)</f>
        <v>0</v>
      </c>
    </row>
  </sheetData>
  <sheetProtection/>
  <mergeCells count="28">
    <mergeCell ref="Q6:Q8"/>
    <mergeCell ref="R6:R8"/>
    <mergeCell ref="S6:S8"/>
    <mergeCell ref="T6:T8"/>
    <mergeCell ref="A23:C23"/>
    <mergeCell ref="A11:C11"/>
    <mergeCell ref="A17:C17"/>
    <mergeCell ref="A14:C14"/>
    <mergeCell ref="C4:C8"/>
    <mergeCell ref="D4:D8"/>
    <mergeCell ref="E4:G7"/>
    <mergeCell ref="K4:AA4"/>
    <mergeCell ref="U5:W7"/>
    <mergeCell ref="N6:O6"/>
    <mergeCell ref="O5:T5"/>
    <mergeCell ref="N7:N8"/>
    <mergeCell ref="H4:J7"/>
    <mergeCell ref="K5:M7"/>
    <mergeCell ref="A4:A8"/>
    <mergeCell ref="B4:B8"/>
    <mergeCell ref="A1:AA1"/>
    <mergeCell ref="X5:AA5"/>
    <mergeCell ref="X6:X8"/>
    <mergeCell ref="Y7:Y8"/>
    <mergeCell ref="Z6:Z8"/>
    <mergeCell ref="AA6:AA8"/>
    <mergeCell ref="O7:O8"/>
    <mergeCell ref="P6:P8"/>
  </mergeCells>
  <printOptions horizontalCentered="1"/>
  <pageMargins left="0" right="0" top="0.7086614173228347" bottom="0.7874015748031497" header="0.5118110236220472" footer="0.5118110236220472"/>
  <pageSetup horizontalDpi="600" verticalDpi="600" orientation="landscape" paperSize="9" r:id="rId1"/>
  <headerFooter alignWithMargins="0">
    <oddHeader>&amp;RZałącznik nr 8 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7">
      <selection activeCell="K66" sqref="K66"/>
    </sheetView>
  </sheetViews>
  <sheetFormatPr defaultColWidth="9.00390625" defaultRowHeight="12.75"/>
  <cols>
    <col min="1" max="1" width="3.75390625" style="86" customWidth="1"/>
    <col min="2" max="2" width="5.75390625" style="86" customWidth="1"/>
    <col min="3" max="3" width="4.125" style="322" hidden="1" customWidth="1"/>
    <col min="4" max="5" width="8.25390625" style="120" customWidth="1"/>
    <col min="6" max="6" width="6.375" style="120" customWidth="1"/>
    <col min="7" max="7" width="8.625" style="120" customWidth="1"/>
    <col min="8" max="8" width="8.125" style="120" customWidth="1"/>
    <col min="9" max="9" width="6.625" style="120" customWidth="1"/>
    <col min="10" max="10" width="8.125" style="120" customWidth="1"/>
    <col min="11" max="11" width="7.00390625" style="120" customWidth="1"/>
    <col min="12" max="12" width="6.875" style="120" customWidth="1"/>
    <col min="13" max="13" width="5.625" style="120" customWidth="1"/>
    <col min="14" max="14" width="8.875" style="120" customWidth="1"/>
    <col min="15" max="15" width="7.00390625" style="121" customWidth="1"/>
    <col min="16" max="16" width="5.00390625" style="121" customWidth="1"/>
    <col min="17" max="17" width="7.75390625" style="121" customWidth="1"/>
    <col min="18" max="18" width="4.625" style="121" customWidth="1"/>
    <col min="19" max="19" width="6.625" style="121" customWidth="1"/>
    <col min="20" max="20" width="8.375" style="121" customWidth="1"/>
    <col min="21" max="21" width="6.125" style="121" customWidth="1"/>
    <col min="22" max="22" width="6.625" style="121" customWidth="1"/>
    <col min="23" max="16384" width="9.125" style="87" customWidth="1"/>
  </cols>
  <sheetData>
    <row r="1" spans="1:22" ht="36" customHeight="1">
      <c r="A1" s="482" t="s">
        <v>145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1:11" ht="3.75" customHeight="1">
      <c r="A2" s="89"/>
      <c r="B2" s="89"/>
      <c r="C2" s="316"/>
      <c r="D2" s="124"/>
      <c r="E2" s="124"/>
      <c r="F2" s="124"/>
      <c r="G2" s="124"/>
      <c r="H2" s="124"/>
      <c r="I2" s="124"/>
      <c r="J2" s="124"/>
      <c r="K2" s="124"/>
    </row>
    <row r="3" spans="1:22" ht="18" customHeight="1">
      <c r="A3" s="85"/>
      <c r="B3" s="85"/>
      <c r="C3" s="317"/>
      <c r="D3" s="119"/>
      <c r="E3" s="119"/>
      <c r="F3" s="119"/>
      <c r="G3" s="119"/>
      <c r="H3" s="119"/>
      <c r="I3" s="119"/>
      <c r="J3" s="119"/>
      <c r="O3" s="120"/>
      <c r="P3" s="120"/>
      <c r="Q3" s="120"/>
      <c r="T3" s="503" t="s">
        <v>146</v>
      </c>
      <c r="U3" s="503"/>
      <c r="V3" s="503"/>
    </row>
    <row r="4" spans="1:22" s="155" customFormat="1" ht="11.25" customHeight="1">
      <c r="A4" s="491" t="s">
        <v>70</v>
      </c>
      <c r="B4" s="491" t="s">
        <v>71</v>
      </c>
      <c r="C4" s="505" t="s">
        <v>72</v>
      </c>
      <c r="D4" s="484" t="s">
        <v>0</v>
      </c>
      <c r="E4" s="485"/>
      <c r="F4" s="486"/>
      <c r="G4" s="484" t="s">
        <v>147</v>
      </c>
      <c r="H4" s="494"/>
      <c r="I4" s="495"/>
      <c r="J4" s="483" t="s">
        <v>117</v>
      </c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</row>
    <row r="5" spans="1:22" s="155" customFormat="1" ht="11.25" customHeight="1">
      <c r="A5" s="492"/>
      <c r="B5" s="492"/>
      <c r="C5" s="506"/>
      <c r="D5" s="487"/>
      <c r="E5" s="488"/>
      <c r="F5" s="489"/>
      <c r="G5" s="496"/>
      <c r="H5" s="497"/>
      <c r="I5" s="498"/>
      <c r="J5" s="483" t="s">
        <v>148</v>
      </c>
      <c r="K5" s="483" t="s">
        <v>117</v>
      </c>
      <c r="L5" s="483"/>
      <c r="M5" s="483"/>
      <c r="N5" s="483"/>
      <c r="O5" s="483"/>
      <c r="P5" s="484" t="s">
        <v>149</v>
      </c>
      <c r="Q5" s="494"/>
      <c r="R5" s="495"/>
      <c r="S5" s="490" t="s">
        <v>117</v>
      </c>
      <c r="T5" s="490"/>
      <c r="U5" s="490"/>
      <c r="V5" s="490"/>
    </row>
    <row r="6" spans="1:22" s="155" customFormat="1" ht="25.5" customHeight="1">
      <c r="A6" s="492"/>
      <c r="B6" s="492"/>
      <c r="C6" s="506"/>
      <c r="D6" s="487"/>
      <c r="E6" s="488"/>
      <c r="F6" s="489"/>
      <c r="G6" s="496"/>
      <c r="H6" s="497"/>
      <c r="I6" s="498"/>
      <c r="J6" s="483"/>
      <c r="K6" s="483" t="s">
        <v>150</v>
      </c>
      <c r="L6" s="483"/>
      <c r="M6" s="483" t="s">
        <v>151</v>
      </c>
      <c r="N6" s="483" t="s">
        <v>152</v>
      </c>
      <c r="O6" s="483" t="s">
        <v>153</v>
      </c>
      <c r="P6" s="496"/>
      <c r="Q6" s="504"/>
      <c r="R6" s="498"/>
      <c r="S6" s="483" t="s">
        <v>1</v>
      </c>
      <c r="T6" s="226" t="s">
        <v>74</v>
      </c>
      <c r="U6" s="483" t="s">
        <v>154</v>
      </c>
      <c r="V6" s="483" t="s">
        <v>155</v>
      </c>
    </row>
    <row r="7" spans="1:22" s="155" customFormat="1" ht="119.25" customHeight="1">
      <c r="A7" s="492"/>
      <c r="B7" s="492"/>
      <c r="C7" s="506"/>
      <c r="D7" s="487"/>
      <c r="E7" s="488"/>
      <c r="F7" s="489"/>
      <c r="G7" s="499"/>
      <c r="H7" s="500"/>
      <c r="I7" s="501"/>
      <c r="J7" s="483"/>
      <c r="K7" s="226" t="s">
        <v>3</v>
      </c>
      <c r="L7" s="226" t="s">
        <v>156</v>
      </c>
      <c r="M7" s="483"/>
      <c r="N7" s="483"/>
      <c r="O7" s="483"/>
      <c r="P7" s="499"/>
      <c r="Q7" s="500"/>
      <c r="R7" s="501"/>
      <c r="S7" s="483"/>
      <c r="T7" s="226" t="s">
        <v>2</v>
      </c>
      <c r="U7" s="483"/>
      <c r="V7" s="483"/>
    </row>
    <row r="8" spans="1:22" s="155" customFormat="1" ht="15.75" customHeight="1">
      <c r="A8" s="493"/>
      <c r="B8" s="493"/>
      <c r="C8" s="507"/>
      <c r="D8" s="228" t="s">
        <v>274</v>
      </c>
      <c r="E8" s="228" t="s">
        <v>272</v>
      </c>
      <c r="F8" s="226" t="s">
        <v>271</v>
      </c>
      <c r="G8" s="227" t="s">
        <v>274</v>
      </c>
      <c r="H8" s="227" t="s">
        <v>272</v>
      </c>
      <c r="I8" s="229" t="s">
        <v>271</v>
      </c>
      <c r="J8" s="226"/>
      <c r="K8" s="226"/>
      <c r="L8" s="226"/>
      <c r="M8" s="226"/>
      <c r="N8" s="226"/>
      <c r="O8" s="226"/>
      <c r="P8" s="230" t="s">
        <v>274</v>
      </c>
      <c r="Q8" s="230" t="s">
        <v>272</v>
      </c>
      <c r="R8" s="230" t="s">
        <v>271</v>
      </c>
      <c r="S8" s="226"/>
      <c r="T8" s="226"/>
      <c r="U8" s="226"/>
      <c r="V8" s="226"/>
    </row>
    <row r="9" spans="1:22" s="125" customFormat="1" ht="6" customHeight="1">
      <c r="A9" s="162">
        <v>1</v>
      </c>
      <c r="B9" s="162">
        <v>2</v>
      </c>
      <c r="C9" s="318">
        <v>3</v>
      </c>
      <c r="D9" s="162">
        <v>3</v>
      </c>
      <c r="E9" s="162">
        <v>4</v>
      </c>
      <c r="F9" s="162">
        <v>5</v>
      </c>
      <c r="G9" s="162">
        <v>6</v>
      </c>
      <c r="H9" s="162">
        <v>7</v>
      </c>
      <c r="I9" s="162">
        <v>8</v>
      </c>
      <c r="J9" s="162">
        <v>9</v>
      </c>
      <c r="K9" s="162">
        <v>10</v>
      </c>
      <c r="L9" s="162">
        <v>11</v>
      </c>
      <c r="M9" s="162">
        <v>12</v>
      </c>
      <c r="N9" s="162">
        <v>13</v>
      </c>
      <c r="O9" s="162">
        <v>14</v>
      </c>
      <c r="P9" s="162">
        <v>15</v>
      </c>
      <c r="Q9" s="162">
        <v>16</v>
      </c>
      <c r="R9" s="162">
        <v>17</v>
      </c>
      <c r="S9" s="162">
        <v>18</v>
      </c>
      <c r="T9" s="162">
        <v>19</v>
      </c>
      <c r="U9" s="162">
        <v>20</v>
      </c>
      <c r="V9" s="162">
        <v>21</v>
      </c>
    </row>
    <row r="10" spans="1:22" s="373" customFormat="1" ht="16.5" customHeight="1">
      <c r="A10" s="370">
        <v>10</v>
      </c>
      <c r="B10" s="371"/>
      <c r="C10" s="372"/>
      <c r="D10" s="234">
        <f>+SUM(D11)</f>
        <v>9038</v>
      </c>
      <c r="E10" s="234">
        <f aca="true" t="shared" si="0" ref="E10:V10">+SUM(E11)</f>
        <v>9037.92</v>
      </c>
      <c r="F10" s="369">
        <f>E10/D10</f>
        <v>0.9999911484841779</v>
      </c>
      <c r="G10" s="234">
        <f t="shared" si="0"/>
        <v>9038</v>
      </c>
      <c r="H10" s="234">
        <f t="shared" si="0"/>
        <v>9037.919999999998</v>
      </c>
      <c r="I10" s="369">
        <f>H10/G10</f>
        <v>0.9999911484841777</v>
      </c>
      <c r="J10" s="234">
        <f t="shared" si="0"/>
        <v>9038</v>
      </c>
      <c r="K10" s="234">
        <f aca="true" t="shared" si="1" ref="J10:V11">SUM(K12,K13)</f>
        <v>0</v>
      </c>
      <c r="L10" s="234">
        <f t="shared" si="0"/>
        <v>9038</v>
      </c>
      <c r="M10" s="234">
        <f t="shared" si="0"/>
        <v>0</v>
      </c>
      <c r="N10" s="234">
        <f t="shared" si="0"/>
        <v>0</v>
      </c>
      <c r="O10" s="234">
        <f t="shared" si="0"/>
        <v>0</v>
      </c>
      <c r="P10" s="234">
        <f t="shared" si="0"/>
        <v>0</v>
      </c>
      <c r="Q10" s="234">
        <f t="shared" si="0"/>
        <v>0</v>
      </c>
      <c r="R10" s="234">
        <f t="shared" si="0"/>
        <v>0</v>
      </c>
      <c r="S10" s="234">
        <f t="shared" si="0"/>
        <v>0</v>
      </c>
      <c r="T10" s="234">
        <f t="shared" si="0"/>
        <v>0</v>
      </c>
      <c r="U10" s="234">
        <f t="shared" si="0"/>
        <v>0</v>
      </c>
      <c r="V10" s="234">
        <f t="shared" si="0"/>
        <v>0</v>
      </c>
    </row>
    <row r="11" spans="1:22" s="125" customFormat="1" ht="11.25" customHeight="1">
      <c r="A11" s="231"/>
      <c r="B11" s="233">
        <v>1095</v>
      </c>
      <c r="C11" s="319"/>
      <c r="D11" s="232">
        <v>9038</v>
      </c>
      <c r="E11" s="323">
        <f>SUM(E12)</f>
        <v>9037.92</v>
      </c>
      <c r="F11" s="237">
        <f>E11/D11</f>
        <v>0.9999911484841779</v>
      </c>
      <c r="G11" s="323">
        <f>SUM(G13,G14)</f>
        <v>9038</v>
      </c>
      <c r="H11" s="323">
        <f>SUM(H13,H14)</f>
        <v>9037.919999999998</v>
      </c>
      <c r="I11" s="324">
        <f>H11/G11</f>
        <v>0.9999911484841777</v>
      </c>
      <c r="J11" s="323">
        <f t="shared" si="1"/>
        <v>9038</v>
      </c>
      <c r="K11" s="323">
        <f t="shared" si="1"/>
        <v>0</v>
      </c>
      <c r="L11" s="323">
        <f t="shared" si="1"/>
        <v>9038</v>
      </c>
      <c r="M11" s="323">
        <f t="shared" si="1"/>
        <v>0</v>
      </c>
      <c r="N11" s="323">
        <f t="shared" si="1"/>
        <v>0</v>
      </c>
      <c r="O11" s="323">
        <f t="shared" si="1"/>
        <v>0</v>
      </c>
      <c r="P11" s="323">
        <f t="shared" si="1"/>
        <v>0</v>
      </c>
      <c r="Q11" s="323">
        <f t="shared" si="1"/>
        <v>0</v>
      </c>
      <c r="R11" s="323">
        <f t="shared" si="1"/>
        <v>0</v>
      </c>
      <c r="S11" s="323">
        <f t="shared" si="1"/>
        <v>0</v>
      </c>
      <c r="T11" s="323">
        <f t="shared" si="1"/>
        <v>0</v>
      </c>
      <c r="U11" s="323">
        <f t="shared" si="1"/>
        <v>0</v>
      </c>
      <c r="V11" s="323">
        <f t="shared" si="1"/>
        <v>0</v>
      </c>
    </row>
    <row r="12" spans="1:22" s="125" customFormat="1" ht="13.5" customHeight="1" hidden="1">
      <c r="A12" s="231"/>
      <c r="B12" s="231"/>
      <c r="C12" s="319">
        <v>2010</v>
      </c>
      <c r="D12" s="232">
        <v>9038</v>
      </c>
      <c r="E12" s="232">
        <v>9037.92</v>
      </c>
      <c r="F12" s="237">
        <f>E12/D12</f>
        <v>0.9999911484841779</v>
      </c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</row>
    <row r="13" spans="1:22" s="125" customFormat="1" ht="13.5" customHeight="1" hidden="1">
      <c r="A13" s="231"/>
      <c r="B13" s="231"/>
      <c r="C13" s="319">
        <v>4210</v>
      </c>
      <c r="D13" s="238"/>
      <c r="E13" s="238"/>
      <c r="F13" s="238"/>
      <c r="G13" s="232">
        <v>177.29</v>
      </c>
      <c r="H13" s="232">
        <v>177.21</v>
      </c>
      <c r="I13" s="237">
        <f>H13/G13</f>
        <v>0.9995487619155058</v>
      </c>
      <c r="J13" s="232">
        <v>177.29</v>
      </c>
      <c r="K13" s="232">
        <v>0</v>
      </c>
      <c r="L13" s="232">
        <v>177.29</v>
      </c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1:22" s="125" customFormat="1" ht="12.75" customHeight="1" hidden="1">
      <c r="A14" s="231"/>
      <c r="B14" s="231"/>
      <c r="C14" s="319">
        <v>4430</v>
      </c>
      <c r="D14" s="238"/>
      <c r="E14" s="238"/>
      <c r="F14" s="238"/>
      <c r="G14" s="232">
        <v>8860.71</v>
      </c>
      <c r="H14" s="232">
        <v>8860.71</v>
      </c>
      <c r="I14" s="237">
        <f>H14/G14</f>
        <v>1</v>
      </c>
      <c r="J14" s="232">
        <v>8860.71</v>
      </c>
      <c r="K14" s="232">
        <v>0</v>
      </c>
      <c r="L14" s="232">
        <v>8860.71</v>
      </c>
      <c r="M14" s="232"/>
      <c r="N14" s="232"/>
      <c r="O14" s="232"/>
      <c r="P14" s="232"/>
      <c r="Q14" s="232"/>
      <c r="R14" s="232"/>
      <c r="S14" s="232"/>
      <c r="T14" s="232"/>
      <c r="U14" s="232"/>
      <c r="V14" s="232"/>
    </row>
    <row r="15" spans="1:22" s="126" customFormat="1" ht="12.75">
      <c r="A15" s="239">
        <v>750</v>
      </c>
      <c r="B15" s="239"/>
      <c r="C15" s="320"/>
      <c r="D15" s="240">
        <v>51998</v>
      </c>
      <c r="E15" s="235">
        <f>SUM(E16,E26)</f>
        <v>32714</v>
      </c>
      <c r="F15" s="236">
        <f>E15/D15</f>
        <v>0.6291395822916266</v>
      </c>
      <c r="G15" s="240">
        <v>51998</v>
      </c>
      <c r="H15" s="240">
        <f>SUM(H16,H26)</f>
        <v>27917.35</v>
      </c>
      <c r="I15" s="236">
        <f>H15/G15</f>
        <v>0.5368927651063502</v>
      </c>
      <c r="J15" s="240">
        <v>51998</v>
      </c>
      <c r="K15" s="240">
        <v>39393</v>
      </c>
      <c r="L15" s="240">
        <v>5075</v>
      </c>
      <c r="M15" s="240">
        <f aca="true" t="shared" si="2" ref="M15:V15">SUM(M16)</f>
        <v>0</v>
      </c>
      <c r="N15" s="240">
        <v>7530</v>
      </c>
      <c r="O15" s="240">
        <f t="shared" si="2"/>
        <v>0</v>
      </c>
      <c r="P15" s="240">
        <f t="shared" si="2"/>
        <v>0</v>
      </c>
      <c r="Q15" s="240">
        <v>0</v>
      </c>
      <c r="R15" s="236">
        <v>0</v>
      </c>
      <c r="S15" s="240">
        <f t="shared" si="2"/>
        <v>0</v>
      </c>
      <c r="T15" s="240">
        <f t="shared" si="2"/>
        <v>0</v>
      </c>
      <c r="U15" s="240">
        <f t="shared" si="2"/>
        <v>0</v>
      </c>
      <c r="V15" s="240">
        <f t="shared" si="2"/>
        <v>0</v>
      </c>
    </row>
    <row r="16" spans="1:22" ht="12.75">
      <c r="A16" s="241"/>
      <c r="B16" s="241">
        <v>75011</v>
      </c>
      <c r="C16" s="321"/>
      <c r="D16" s="242">
        <f>SUM(D17)</f>
        <v>41775</v>
      </c>
      <c r="E16" s="242">
        <v>22491</v>
      </c>
      <c r="F16" s="237">
        <f>E16/D16</f>
        <v>0.5383842010771993</v>
      </c>
      <c r="G16" s="242">
        <f>SUM(G18:G25)</f>
        <v>41775</v>
      </c>
      <c r="H16" s="242">
        <f>SUM(H18:H25)</f>
        <v>21695.35</v>
      </c>
      <c r="I16" s="237">
        <f aca="true" t="shared" si="3" ref="I16:I69">H16/G16</f>
        <v>0.5193381208856972</v>
      </c>
      <c r="J16" s="242">
        <f>SUM(J18:J25)</f>
        <v>41775</v>
      </c>
      <c r="K16" s="242">
        <f>SUM(K18:K20)</f>
        <v>37500</v>
      </c>
      <c r="L16" s="242">
        <f>SUM(L21:L25)</f>
        <v>4275</v>
      </c>
      <c r="M16" s="242"/>
      <c r="N16" s="242"/>
      <c r="O16" s="242"/>
      <c r="P16" s="243"/>
      <c r="Q16" s="242"/>
      <c r="R16" s="243"/>
      <c r="S16" s="243"/>
      <c r="T16" s="243"/>
      <c r="U16" s="243"/>
      <c r="V16" s="243"/>
    </row>
    <row r="17" spans="1:22" ht="12.75" hidden="1">
      <c r="A17" s="241"/>
      <c r="B17" s="241"/>
      <c r="C17" s="321">
        <v>2010</v>
      </c>
      <c r="D17" s="242">
        <v>41775</v>
      </c>
      <c r="E17" s="242">
        <v>22491</v>
      </c>
      <c r="F17" s="237">
        <f>E17/D17</f>
        <v>0.5383842010771993</v>
      </c>
      <c r="G17" s="242"/>
      <c r="H17" s="242"/>
      <c r="I17" s="236"/>
      <c r="J17" s="242"/>
      <c r="K17" s="242"/>
      <c r="L17" s="242"/>
      <c r="M17" s="242"/>
      <c r="N17" s="242"/>
      <c r="O17" s="242"/>
      <c r="P17" s="243"/>
      <c r="Q17" s="242"/>
      <c r="R17" s="243"/>
      <c r="S17" s="243"/>
      <c r="T17" s="243"/>
      <c r="U17" s="243"/>
      <c r="V17" s="243"/>
    </row>
    <row r="18" spans="1:22" ht="12.75" hidden="1">
      <c r="A18" s="241"/>
      <c r="B18" s="241"/>
      <c r="C18" s="321">
        <v>4010</v>
      </c>
      <c r="D18" s="242"/>
      <c r="E18" s="242"/>
      <c r="F18" s="242"/>
      <c r="G18" s="242">
        <v>30000</v>
      </c>
      <c r="H18" s="242">
        <v>15000</v>
      </c>
      <c r="I18" s="237">
        <f t="shared" si="3"/>
        <v>0.5</v>
      </c>
      <c r="J18" s="242">
        <v>30000</v>
      </c>
      <c r="K18" s="242">
        <v>30000</v>
      </c>
      <c r="L18" s="242"/>
      <c r="M18" s="242"/>
      <c r="N18" s="242"/>
      <c r="O18" s="242"/>
      <c r="P18" s="243"/>
      <c r="Q18" s="242"/>
      <c r="R18" s="243"/>
      <c r="S18" s="243"/>
      <c r="T18" s="243"/>
      <c r="U18" s="243"/>
      <c r="V18" s="243"/>
    </row>
    <row r="19" spans="1:22" ht="12.75" hidden="1">
      <c r="A19" s="241"/>
      <c r="B19" s="241"/>
      <c r="C19" s="321">
        <v>4110</v>
      </c>
      <c r="D19" s="242"/>
      <c r="E19" s="242"/>
      <c r="F19" s="242"/>
      <c r="G19" s="242">
        <v>7000</v>
      </c>
      <c r="H19" s="242">
        <v>2919</v>
      </c>
      <c r="I19" s="237">
        <f t="shared" si="3"/>
        <v>0.417</v>
      </c>
      <c r="J19" s="242">
        <v>7000</v>
      </c>
      <c r="K19" s="242">
        <v>7000</v>
      </c>
      <c r="L19" s="242"/>
      <c r="M19" s="242"/>
      <c r="N19" s="242"/>
      <c r="O19" s="242"/>
      <c r="P19" s="243"/>
      <c r="Q19" s="242"/>
      <c r="R19" s="243"/>
      <c r="S19" s="243"/>
      <c r="T19" s="243"/>
      <c r="U19" s="243"/>
      <c r="V19" s="243"/>
    </row>
    <row r="20" spans="1:22" ht="12.75" hidden="1">
      <c r="A20" s="241"/>
      <c r="B20" s="241"/>
      <c r="C20" s="321">
        <v>4120</v>
      </c>
      <c r="D20" s="242"/>
      <c r="E20" s="242"/>
      <c r="F20" s="242"/>
      <c r="G20" s="242">
        <v>500</v>
      </c>
      <c r="H20" s="242">
        <v>213</v>
      </c>
      <c r="I20" s="237">
        <f t="shared" si="3"/>
        <v>0.426</v>
      </c>
      <c r="J20" s="242">
        <v>500</v>
      </c>
      <c r="K20" s="242">
        <v>500</v>
      </c>
      <c r="L20" s="242"/>
      <c r="M20" s="242"/>
      <c r="N20" s="242"/>
      <c r="O20" s="242"/>
      <c r="P20" s="243"/>
      <c r="Q20" s="242"/>
      <c r="R20" s="243"/>
      <c r="S20" s="243"/>
      <c r="T20" s="243"/>
      <c r="U20" s="243"/>
      <c r="V20" s="243"/>
    </row>
    <row r="21" spans="1:22" ht="12.75" hidden="1">
      <c r="A21" s="241"/>
      <c r="B21" s="241"/>
      <c r="C21" s="321">
        <v>4210</v>
      </c>
      <c r="D21" s="242"/>
      <c r="E21" s="242"/>
      <c r="F21" s="242"/>
      <c r="G21" s="242">
        <v>1700</v>
      </c>
      <c r="H21" s="242">
        <v>1659.75</v>
      </c>
      <c r="I21" s="237">
        <f t="shared" si="3"/>
        <v>0.9763235294117647</v>
      </c>
      <c r="J21" s="242">
        <v>1700</v>
      </c>
      <c r="K21" s="242">
        <v>0</v>
      </c>
      <c r="L21" s="242">
        <v>1700</v>
      </c>
      <c r="M21" s="242"/>
      <c r="N21" s="242"/>
      <c r="O21" s="242"/>
      <c r="P21" s="243"/>
      <c r="Q21" s="242"/>
      <c r="R21" s="243"/>
      <c r="S21" s="243"/>
      <c r="T21" s="243"/>
      <c r="U21" s="243"/>
      <c r="V21" s="243"/>
    </row>
    <row r="22" spans="1:22" ht="12.75" hidden="1">
      <c r="A22" s="241"/>
      <c r="B22" s="241"/>
      <c r="C22" s="321">
        <v>4260</v>
      </c>
      <c r="D22" s="242"/>
      <c r="E22" s="242"/>
      <c r="F22" s="242"/>
      <c r="G22" s="242">
        <v>1000</v>
      </c>
      <c r="H22" s="242">
        <v>500</v>
      </c>
      <c r="I22" s="237">
        <f t="shared" si="3"/>
        <v>0.5</v>
      </c>
      <c r="J22" s="242">
        <v>1000</v>
      </c>
      <c r="K22" s="242">
        <v>0</v>
      </c>
      <c r="L22" s="242">
        <v>1000</v>
      </c>
      <c r="M22" s="242"/>
      <c r="N22" s="242"/>
      <c r="O22" s="242"/>
      <c r="P22" s="243"/>
      <c r="Q22" s="242"/>
      <c r="R22" s="243"/>
      <c r="S22" s="243"/>
      <c r="T22" s="243"/>
      <c r="U22" s="243"/>
      <c r="V22" s="243"/>
    </row>
    <row r="23" spans="1:22" ht="12.75" hidden="1">
      <c r="A23" s="241"/>
      <c r="B23" s="241"/>
      <c r="C23" s="321">
        <v>4370</v>
      </c>
      <c r="D23" s="242"/>
      <c r="E23" s="242"/>
      <c r="F23" s="242"/>
      <c r="G23" s="242">
        <v>775</v>
      </c>
      <c r="H23" s="242">
        <v>775</v>
      </c>
      <c r="I23" s="237">
        <f t="shared" si="3"/>
        <v>1</v>
      </c>
      <c r="J23" s="242">
        <v>775</v>
      </c>
      <c r="K23" s="242">
        <v>0</v>
      </c>
      <c r="L23" s="242">
        <v>775</v>
      </c>
      <c r="M23" s="242"/>
      <c r="N23" s="242"/>
      <c r="O23" s="242"/>
      <c r="P23" s="243"/>
      <c r="Q23" s="242"/>
      <c r="R23" s="243"/>
      <c r="S23" s="243"/>
      <c r="T23" s="243"/>
      <c r="U23" s="243"/>
      <c r="V23" s="243"/>
    </row>
    <row r="24" spans="1:22" ht="12.75" hidden="1">
      <c r="A24" s="241"/>
      <c r="B24" s="241"/>
      <c r="C24" s="321">
        <v>4410</v>
      </c>
      <c r="D24" s="242"/>
      <c r="E24" s="242"/>
      <c r="F24" s="242"/>
      <c r="G24" s="242">
        <v>300</v>
      </c>
      <c r="H24" s="242">
        <v>128.6</v>
      </c>
      <c r="I24" s="237">
        <f t="shared" si="3"/>
        <v>0.42866666666666664</v>
      </c>
      <c r="J24" s="242">
        <v>300</v>
      </c>
      <c r="K24" s="242">
        <v>0</v>
      </c>
      <c r="L24" s="242">
        <v>300</v>
      </c>
      <c r="M24" s="242"/>
      <c r="N24" s="242"/>
      <c r="O24" s="242"/>
      <c r="P24" s="243"/>
      <c r="Q24" s="242"/>
      <c r="R24" s="243"/>
      <c r="S24" s="243"/>
      <c r="T24" s="243"/>
      <c r="U24" s="243"/>
      <c r="V24" s="243"/>
    </row>
    <row r="25" spans="1:22" ht="12.75" hidden="1">
      <c r="A25" s="241"/>
      <c r="B25" s="241"/>
      <c r="C25" s="321">
        <v>4700</v>
      </c>
      <c r="D25" s="242"/>
      <c r="E25" s="242"/>
      <c r="F25" s="242"/>
      <c r="G25" s="242">
        <v>500</v>
      </c>
      <c r="H25" s="242">
        <v>500</v>
      </c>
      <c r="I25" s="237">
        <f t="shared" si="3"/>
        <v>1</v>
      </c>
      <c r="J25" s="242">
        <v>500</v>
      </c>
      <c r="K25" s="242">
        <v>0</v>
      </c>
      <c r="L25" s="242">
        <v>500</v>
      </c>
      <c r="M25" s="242"/>
      <c r="N25" s="242"/>
      <c r="O25" s="242"/>
      <c r="P25" s="243"/>
      <c r="Q25" s="242"/>
      <c r="R25" s="243"/>
      <c r="S25" s="243"/>
      <c r="T25" s="243"/>
      <c r="U25" s="243"/>
      <c r="V25" s="243"/>
    </row>
    <row r="26" spans="1:22" ht="12.75">
      <c r="A26" s="241"/>
      <c r="B26" s="241">
        <v>75056</v>
      </c>
      <c r="C26" s="321"/>
      <c r="D26" s="242">
        <v>10223</v>
      </c>
      <c r="E26" s="242">
        <v>10223</v>
      </c>
      <c r="F26" s="236">
        <f>E26/D26</f>
        <v>1</v>
      </c>
      <c r="G26" s="242">
        <v>10223</v>
      </c>
      <c r="H26" s="242">
        <f>SUM(H28:H33)</f>
        <v>6222</v>
      </c>
      <c r="I26" s="237">
        <f t="shared" si="3"/>
        <v>0.6086276044214027</v>
      </c>
      <c r="J26" s="242">
        <v>10223</v>
      </c>
      <c r="K26" s="242">
        <v>1893</v>
      </c>
      <c r="L26" s="242">
        <v>800</v>
      </c>
      <c r="M26" s="242"/>
      <c r="N26" s="242">
        <v>7530</v>
      </c>
      <c r="O26" s="242"/>
      <c r="P26" s="243"/>
      <c r="Q26" s="242"/>
      <c r="R26" s="243"/>
      <c r="S26" s="243"/>
      <c r="T26" s="243"/>
      <c r="U26" s="243"/>
      <c r="V26" s="243"/>
    </row>
    <row r="27" spans="1:22" ht="12.75" hidden="1">
      <c r="A27" s="241"/>
      <c r="B27" s="241"/>
      <c r="C27" s="321">
        <v>2010</v>
      </c>
      <c r="D27" s="242">
        <v>10223</v>
      </c>
      <c r="E27" s="242">
        <v>10223</v>
      </c>
      <c r="F27" s="237">
        <f>E27/D27</f>
        <v>1</v>
      </c>
      <c r="G27" s="242"/>
      <c r="H27" s="242"/>
      <c r="I27" s="237"/>
      <c r="J27" s="242"/>
      <c r="K27" s="242"/>
      <c r="L27" s="242"/>
      <c r="M27" s="242"/>
      <c r="N27" s="242"/>
      <c r="O27" s="242"/>
      <c r="P27" s="243"/>
      <c r="Q27" s="242"/>
      <c r="R27" s="243"/>
      <c r="S27" s="243"/>
      <c r="T27" s="243"/>
      <c r="U27" s="243"/>
      <c r="V27" s="243"/>
    </row>
    <row r="28" spans="1:22" ht="12.75" hidden="1">
      <c r="A28" s="241"/>
      <c r="B28" s="241"/>
      <c r="C28" s="321">
        <v>3020</v>
      </c>
      <c r="D28" s="242"/>
      <c r="E28" s="242"/>
      <c r="F28" s="242"/>
      <c r="G28" s="242">
        <v>7530</v>
      </c>
      <c r="H28" s="242">
        <v>4329</v>
      </c>
      <c r="I28" s="237">
        <f t="shared" si="3"/>
        <v>0.5749003984063745</v>
      </c>
      <c r="J28" s="242">
        <v>7530</v>
      </c>
      <c r="K28" s="242"/>
      <c r="L28" s="242"/>
      <c r="M28" s="242"/>
      <c r="N28" s="242">
        <v>7530</v>
      </c>
      <c r="O28" s="242"/>
      <c r="P28" s="243"/>
      <c r="Q28" s="242"/>
      <c r="R28" s="243"/>
      <c r="S28" s="243"/>
      <c r="T28" s="243"/>
      <c r="U28" s="243"/>
      <c r="V28" s="243"/>
    </row>
    <row r="29" spans="1:22" ht="12.75" hidden="1">
      <c r="A29" s="241"/>
      <c r="B29" s="241"/>
      <c r="C29" s="321">
        <v>4110</v>
      </c>
      <c r="D29" s="242"/>
      <c r="E29" s="242"/>
      <c r="F29" s="242"/>
      <c r="G29" s="242">
        <v>243.17</v>
      </c>
      <c r="H29" s="242">
        <v>243.17</v>
      </c>
      <c r="I29" s="237">
        <f t="shared" si="3"/>
        <v>1</v>
      </c>
      <c r="J29" s="242">
        <v>243.17</v>
      </c>
      <c r="K29" s="242">
        <v>243.17</v>
      </c>
      <c r="L29" s="242"/>
      <c r="M29" s="242"/>
      <c r="N29" s="242"/>
      <c r="O29" s="242"/>
      <c r="P29" s="243"/>
      <c r="Q29" s="242"/>
      <c r="R29" s="243"/>
      <c r="S29" s="243"/>
      <c r="T29" s="243"/>
      <c r="U29" s="243"/>
      <c r="V29" s="243"/>
    </row>
    <row r="30" spans="1:22" ht="12.75" hidden="1">
      <c r="A30" s="241"/>
      <c r="B30" s="241"/>
      <c r="C30" s="321">
        <v>4120</v>
      </c>
      <c r="D30" s="242"/>
      <c r="E30" s="242"/>
      <c r="F30" s="242"/>
      <c r="G30" s="242">
        <v>39.45</v>
      </c>
      <c r="H30" s="242">
        <v>39.45</v>
      </c>
      <c r="I30" s="237">
        <f t="shared" si="3"/>
        <v>1</v>
      </c>
      <c r="J30" s="242">
        <v>39.45</v>
      </c>
      <c r="K30" s="242">
        <v>39.45</v>
      </c>
      <c r="L30" s="242"/>
      <c r="M30" s="242"/>
      <c r="N30" s="242"/>
      <c r="O30" s="242"/>
      <c r="P30" s="243"/>
      <c r="Q30" s="242"/>
      <c r="R30" s="243"/>
      <c r="S30" s="243"/>
      <c r="T30" s="243"/>
      <c r="U30" s="243"/>
      <c r="V30" s="243"/>
    </row>
    <row r="31" spans="1:22" ht="12.75" hidden="1">
      <c r="A31" s="241"/>
      <c r="B31" s="241"/>
      <c r="C31" s="321">
        <v>4170</v>
      </c>
      <c r="D31" s="242"/>
      <c r="E31" s="242"/>
      <c r="F31" s="242"/>
      <c r="G31" s="242">
        <v>1610.38</v>
      </c>
      <c r="H31" s="242">
        <v>1610.38</v>
      </c>
      <c r="I31" s="237">
        <f t="shared" si="3"/>
        <v>1</v>
      </c>
      <c r="J31" s="242">
        <v>1610.38</v>
      </c>
      <c r="K31" s="242">
        <v>1610.38</v>
      </c>
      <c r="L31" s="242"/>
      <c r="M31" s="242"/>
      <c r="N31" s="242"/>
      <c r="O31" s="242"/>
      <c r="P31" s="243"/>
      <c r="Q31" s="242"/>
      <c r="R31" s="243"/>
      <c r="S31" s="243"/>
      <c r="T31" s="243"/>
      <c r="U31" s="243"/>
      <c r="V31" s="243"/>
    </row>
    <row r="32" spans="1:22" ht="12.75" hidden="1">
      <c r="A32" s="241"/>
      <c r="B32" s="241"/>
      <c r="C32" s="321">
        <v>4210</v>
      </c>
      <c r="D32" s="242"/>
      <c r="E32" s="242"/>
      <c r="F32" s="242"/>
      <c r="G32" s="242">
        <v>500</v>
      </c>
      <c r="H32" s="242">
        <v>0</v>
      </c>
      <c r="I32" s="237">
        <f t="shared" si="3"/>
        <v>0</v>
      </c>
      <c r="J32" s="242">
        <v>500</v>
      </c>
      <c r="K32" s="242">
        <v>0</v>
      </c>
      <c r="L32" s="242">
        <v>500</v>
      </c>
      <c r="M32" s="242"/>
      <c r="N32" s="242"/>
      <c r="O32" s="242"/>
      <c r="P32" s="243"/>
      <c r="Q32" s="242"/>
      <c r="R32" s="243"/>
      <c r="S32" s="243"/>
      <c r="T32" s="243"/>
      <c r="U32" s="243"/>
      <c r="V32" s="243"/>
    </row>
    <row r="33" spans="1:22" ht="12.75" hidden="1">
      <c r="A33" s="241"/>
      <c r="B33" s="241"/>
      <c r="C33" s="321">
        <v>4410</v>
      </c>
      <c r="D33" s="242"/>
      <c r="E33" s="242"/>
      <c r="F33" s="242"/>
      <c r="G33" s="242">
        <v>300</v>
      </c>
      <c r="H33" s="242">
        <v>0</v>
      </c>
      <c r="I33" s="237">
        <f t="shared" si="3"/>
        <v>0</v>
      </c>
      <c r="J33" s="242">
        <v>300</v>
      </c>
      <c r="K33" s="242">
        <v>0</v>
      </c>
      <c r="L33" s="242">
        <v>300</v>
      </c>
      <c r="M33" s="242"/>
      <c r="N33" s="242"/>
      <c r="O33" s="242"/>
      <c r="P33" s="243"/>
      <c r="Q33" s="242"/>
      <c r="R33" s="243"/>
      <c r="S33" s="243"/>
      <c r="T33" s="243"/>
      <c r="U33" s="243"/>
      <c r="V33" s="243"/>
    </row>
    <row r="34" spans="1:22" s="126" customFormat="1" ht="12.75">
      <c r="A34" s="239">
        <v>751</v>
      </c>
      <c r="B34" s="239"/>
      <c r="C34" s="320"/>
      <c r="D34" s="240">
        <f aca="true" t="shared" si="4" ref="D34:N34">SUM(D35,D39)</f>
        <v>6355</v>
      </c>
      <c r="E34" s="235">
        <f>SUM(E35,E39)</f>
        <v>4181.5599999999995</v>
      </c>
      <c r="F34" s="236">
        <f>E34/D34</f>
        <v>0.6579952793076317</v>
      </c>
      <c r="G34" s="240">
        <f>SUM(G35,G39)</f>
        <v>6355</v>
      </c>
      <c r="H34" s="240">
        <f>SUM(H35,H39)</f>
        <v>4181.5599999999995</v>
      </c>
      <c r="I34" s="236">
        <f t="shared" si="3"/>
        <v>0.6579952793076317</v>
      </c>
      <c r="J34" s="240">
        <f t="shared" si="4"/>
        <v>6355</v>
      </c>
      <c r="K34" s="240">
        <f t="shared" si="4"/>
        <v>890</v>
      </c>
      <c r="L34" s="240">
        <f t="shared" si="4"/>
        <v>2560</v>
      </c>
      <c r="M34" s="240">
        <f t="shared" si="4"/>
        <v>0</v>
      </c>
      <c r="N34" s="240">
        <f t="shared" si="4"/>
        <v>2905</v>
      </c>
      <c r="O34" s="240">
        <f aca="true" t="shared" si="5" ref="O34:V34">SUM(O35)</f>
        <v>0</v>
      </c>
      <c r="P34" s="240">
        <f t="shared" si="5"/>
        <v>0</v>
      </c>
      <c r="Q34" s="240">
        <v>0</v>
      </c>
      <c r="R34" s="236">
        <v>0</v>
      </c>
      <c r="S34" s="240">
        <f t="shared" si="5"/>
        <v>0</v>
      </c>
      <c r="T34" s="240">
        <f t="shared" si="5"/>
        <v>0</v>
      </c>
      <c r="U34" s="240">
        <f t="shared" si="5"/>
        <v>0</v>
      </c>
      <c r="V34" s="240">
        <f t="shared" si="5"/>
        <v>0</v>
      </c>
    </row>
    <row r="35" spans="1:22" ht="12.75">
      <c r="A35" s="241"/>
      <c r="B35" s="241">
        <v>75101</v>
      </c>
      <c r="C35" s="321"/>
      <c r="D35" s="242">
        <f>SUM(D36)</f>
        <v>1074</v>
      </c>
      <c r="E35" s="242">
        <v>540</v>
      </c>
      <c r="F35" s="237">
        <f>E35/D35</f>
        <v>0.5027932960893855</v>
      </c>
      <c r="G35" s="242">
        <f>SUM(G37:G38)</f>
        <v>1074</v>
      </c>
      <c r="H35" s="242">
        <f>SUM(H37:H38)</f>
        <v>540</v>
      </c>
      <c r="I35" s="237">
        <f t="shared" si="3"/>
        <v>0.5027932960893855</v>
      </c>
      <c r="J35" s="242">
        <f>SUM(J37:J38)</f>
        <v>1074</v>
      </c>
      <c r="K35" s="242"/>
      <c r="L35" s="242">
        <f>SUM(L37:L38)</f>
        <v>1074</v>
      </c>
      <c r="M35" s="242"/>
      <c r="N35" s="242"/>
      <c r="O35" s="242"/>
      <c r="P35" s="243"/>
      <c r="Q35" s="242"/>
      <c r="R35" s="243"/>
      <c r="S35" s="243"/>
      <c r="T35" s="243"/>
      <c r="U35" s="243"/>
      <c r="V35" s="243"/>
    </row>
    <row r="36" spans="1:22" ht="12.75" hidden="1">
      <c r="A36" s="241"/>
      <c r="B36" s="241"/>
      <c r="C36" s="321">
        <v>2010</v>
      </c>
      <c r="D36" s="242">
        <v>1074</v>
      </c>
      <c r="E36" s="242">
        <v>540</v>
      </c>
      <c r="F36" s="237">
        <f>E36/D36</f>
        <v>0.5027932960893855</v>
      </c>
      <c r="G36" s="242"/>
      <c r="H36" s="242"/>
      <c r="I36" s="237"/>
      <c r="J36" s="242"/>
      <c r="K36" s="242"/>
      <c r="L36" s="242"/>
      <c r="M36" s="242"/>
      <c r="N36" s="242"/>
      <c r="O36" s="242"/>
      <c r="P36" s="243"/>
      <c r="Q36" s="242"/>
      <c r="R36" s="243"/>
      <c r="S36" s="243"/>
      <c r="T36" s="243"/>
      <c r="U36" s="243"/>
      <c r="V36" s="243"/>
    </row>
    <row r="37" spans="1:22" ht="12.75" hidden="1">
      <c r="A37" s="241"/>
      <c r="B37" s="241"/>
      <c r="C37" s="321">
        <v>4300</v>
      </c>
      <c r="D37" s="242"/>
      <c r="E37" s="242"/>
      <c r="F37" s="242"/>
      <c r="G37" s="242">
        <v>800</v>
      </c>
      <c r="H37" s="242">
        <v>400</v>
      </c>
      <c r="I37" s="237">
        <f t="shared" si="3"/>
        <v>0.5</v>
      </c>
      <c r="J37" s="242">
        <v>800</v>
      </c>
      <c r="K37" s="242"/>
      <c r="L37" s="242">
        <v>800</v>
      </c>
      <c r="M37" s="242"/>
      <c r="N37" s="242"/>
      <c r="O37" s="242"/>
      <c r="P37" s="243"/>
      <c r="Q37" s="242"/>
      <c r="R37" s="243"/>
      <c r="S37" s="243"/>
      <c r="T37" s="243"/>
      <c r="U37" s="243"/>
      <c r="V37" s="243"/>
    </row>
    <row r="38" spans="1:22" ht="12.75" hidden="1">
      <c r="A38" s="241"/>
      <c r="B38" s="241"/>
      <c r="C38" s="321">
        <v>4370</v>
      </c>
      <c r="D38" s="242"/>
      <c r="E38" s="242"/>
      <c r="F38" s="242"/>
      <c r="G38" s="242">
        <v>274</v>
      </c>
      <c r="H38" s="242">
        <v>140</v>
      </c>
      <c r="I38" s="237">
        <f t="shared" si="3"/>
        <v>0.5109489051094891</v>
      </c>
      <c r="J38" s="242">
        <v>274</v>
      </c>
      <c r="K38" s="242"/>
      <c r="L38" s="242">
        <v>274</v>
      </c>
      <c r="M38" s="242"/>
      <c r="N38" s="242"/>
      <c r="O38" s="242"/>
      <c r="P38" s="243"/>
      <c r="Q38" s="242"/>
      <c r="R38" s="243"/>
      <c r="S38" s="243"/>
      <c r="T38" s="243"/>
      <c r="U38" s="243"/>
      <c r="V38" s="243"/>
    </row>
    <row r="39" spans="1:22" ht="12.75">
      <c r="A39" s="241"/>
      <c r="B39" s="241">
        <v>75109</v>
      </c>
      <c r="C39" s="321"/>
      <c r="D39" s="242">
        <f>SUM(D40)</f>
        <v>5281</v>
      </c>
      <c r="E39" s="242">
        <v>3641.56</v>
      </c>
      <c r="F39" s="237">
        <f>E39/D39</f>
        <v>0.6895587956826359</v>
      </c>
      <c r="G39" s="242">
        <v>5281</v>
      </c>
      <c r="H39" s="242">
        <f>SUM(H41:H48)</f>
        <v>3641.56</v>
      </c>
      <c r="I39" s="237">
        <f t="shared" si="3"/>
        <v>0.6895587956826359</v>
      </c>
      <c r="J39" s="242">
        <v>5281</v>
      </c>
      <c r="K39" s="242">
        <v>890</v>
      </c>
      <c r="L39" s="242">
        <v>1486</v>
      </c>
      <c r="M39" s="242"/>
      <c r="N39" s="242">
        <v>2905</v>
      </c>
      <c r="O39" s="242"/>
      <c r="P39" s="243"/>
      <c r="Q39" s="242"/>
      <c r="R39" s="243"/>
      <c r="S39" s="243"/>
      <c r="T39" s="243"/>
      <c r="U39" s="243"/>
      <c r="V39" s="243"/>
    </row>
    <row r="40" spans="1:22" ht="12.75" hidden="1">
      <c r="A40" s="241"/>
      <c r="B40" s="241"/>
      <c r="C40" s="321">
        <v>2010</v>
      </c>
      <c r="D40" s="242">
        <v>5281</v>
      </c>
      <c r="E40" s="242">
        <v>3641.56</v>
      </c>
      <c r="F40" s="237">
        <f>E40/D40</f>
        <v>0.6895587956826359</v>
      </c>
      <c r="G40" s="242"/>
      <c r="H40" s="242"/>
      <c r="I40" s="236"/>
      <c r="J40" s="242"/>
      <c r="K40" s="242"/>
      <c r="L40" s="242"/>
      <c r="M40" s="242"/>
      <c r="N40" s="242"/>
      <c r="O40" s="242"/>
      <c r="P40" s="243"/>
      <c r="Q40" s="242"/>
      <c r="R40" s="243"/>
      <c r="S40" s="243"/>
      <c r="T40" s="243"/>
      <c r="U40" s="243"/>
      <c r="V40" s="243"/>
    </row>
    <row r="41" spans="1:22" ht="12.75" hidden="1">
      <c r="A41" s="241"/>
      <c r="B41" s="241"/>
      <c r="C41" s="321">
        <v>3030</v>
      </c>
      <c r="D41" s="242"/>
      <c r="E41" s="242"/>
      <c r="F41" s="242"/>
      <c r="G41" s="242">
        <v>2905</v>
      </c>
      <c r="H41" s="242">
        <v>2190</v>
      </c>
      <c r="I41" s="237">
        <f t="shared" si="3"/>
        <v>0.7538726333907056</v>
      </c>
      <c r="J41" s="242">
        <v>2905</v>
      </c>
      <c r="K41" s="242"/>
      <c r="L41" s="242"/>
      <c r="M41" s="242"/>
      <c r="N41" s="242">
        <v>2905</v>
      </c>
      <c r="O41" s="242"/>
      <c r="P41" s="243"/>
      <c r="Q41" s="242"/>
      <c r="R41" s="243"/>
      <c r="S41" s="243"/>
      <c r="T41" s="243"/>
      <c r="U41" s="243"/>
      <c r="V41" s="243"/>
    </row>
    <row r="42" spans="1:22" ht="12.75" hidden="1">
      <c r="A42" s="241"/>
      <c r="B42" s="241"/>
      <c r="C42" s="321">
        <v>4110</v>
      </c>
      <c r="D42" s="242"/>
      <c r="E42" s="242"/>
      <c r="F42" s="242"/>
      <c r="G42" s="242">
        <v>101.86</v>
      </c>
      <c r="H42" s="242">
        <v>77.75</v>
      </c>
      <c r="I42" s="237">
        <f t="shared" si="3"/>
        <v>0.7633025721578638</v>
      </c>
      <c r="J42" s="242">
        <v>101.86</v>
      </c>
      <c r="K42" s="242">
        <v>101.86</v>
      </c>
      <c r="L42" s="242"/>
      <c r="M42" s="242"/>
      <c r="N42" s="242"/>
      <c r="O42" s="242"/>
      <c r="P42" s="243"/>
      <c r="Q42" s="242"/>
      <c r="R42" s="243"/>
      <c r="S42" s="243"/>
      <c r="T42" s="243"/>
      <c r="U42" s="243"/>
      <c r="V42" s="243"/>
    </row>
    <row r="43" spans="1:22" ht="12.75" hidden="1">
      <c r="A43" s="241"/>
      <c r="B43" s="241"/>
      <c r="C43" s="321">
        <v>4120</v>
      </c>
      <c r="D43" s="242"/>
      <c r="E43" s="242"/>
      <c r="F43" s="242"/>
      <c r="G43" s="242">
        <v>16.52</v>
      </c>
      <c r="H43" s="242">
        <v>12.62</v>
      </c>
      <c r="I43" s="237">
        <f t="shared" si="3"/>
        <v>0.7639225181598063</v>
      </c>
      <c r="J43" s="242">
        <v>16.52</v>
      </c>
      <c r="K43" s="242">
        <v>16.52</v>
      </c>
      <c r="L43" s="242"/>
      <c r="M43" s="242"/>
      <c r="N43" s="242"/>
      <c r="O43" s="242"/>
      <c r="P43" s="243"/>
      <c r="Q43" s="242"/>
      <c r="R43" s="243"/>
      <c r="S43" s="243"/>
      <c r="T43" s="243"/>
      <c r="U43" s="243"/>
      <c r="V43" s="243"/>
    </row>
    <row r="44" spans="1:22" ht="12.75" hidden="1">
      <c r="A44" s="241"/>
      <c r="B44" s="241"/>
      <c r="C44" s="321">
        <v>4170</v>
      </c>
      <c r="D44" s="242"/>
      <c r="E44" s="242"/>
      <c r="F44" s="242"/>
      <c r="G44" s="242">
        <v>771.62</v>
      </c>
      <c r="H44" s="242">
        <v>514.9</v>
      </c>
      <c r="I44" s="237">
        <f t="shared" si="3"/>
        <v>0.6672973743552526</v>
      </c>
      <c r="J44" s="242">
        <v>771.62</v>
      </c>
      <c r="K44" s="242">
        <v>771.62</v>
      </c>
      <c r="L44" s="242"/>
      <c r="M44" s="242"/>
      <c r="N44" s="242"/>
      <c r="O44" s="242"/>
      <c r="P44" s="243"/>
      <c r="Q44" s="242"/>
      <c r="R44" s="243"/>
      <c r="S44" s="243"/>
      <c r="T44" s="243"/>
      <c r="U44" s="243"/>
      <c r="V44" s="243"/>
    </row>
    <row r="45" spans="1:22" ht="12.75" hidden="1">
      <c r="A45" s="241"/>
      <c r="B45" s="241"/>
      <c r="C45" s="321">
        <v>4210</v>
      </c>
      <c r="D45" s="242"/>
      <c r="E45" s="242"/>
      <c r="F45" s="242"/>
      <c r="G45" s="242">
        <v>1154</v>
      </c>
      <c r="H45" s="242">
        <v>682.71</v>
      </c>
      <c r="I45" s="237">
        <f t="shared" si="3"/>
        <v>0.5916031195840555</v>
      </c>
      <c r="J45" s="242">
        <v>1154</v>
      </c>
      <c r="K45" s="242"/>
      <c r="L45" s="242">
        <v>1154</v>
      </c>
      <c r="M45" s="242"/>
      <c r="N45" s="242"/>
      <c r="O45" s="242"/>
      <c r="P45" s="243"/>
      <c r="Q45" s="242"/>
      <c r="R45" s="243"/>
      <c r="S45" s="243"/>
      <c r="T45" s="243"/>
      <c r="U45" s="243"/>
      <c r="V45" s="243"/>
    </row>
    <row r="46" spans="1:22" ht="12.75" hidden="1">
      <c r="A46" s="241"/>
      <c r="B46" s="241"/>
      <c r="C46" s="321">
        <v>4260</v>
      </c>
      <c r="D46" s="242"/>
      <c r="E46" s="242"/>
      <c r="F46" s="242"/>
      <c r="G46" s="242">
        <v>100</v>
      </c>
      <c r="H46" s="242">
        <v>40</v>
      </c>
      <c r="I46" s="237">
        <f t="shared" si="3"/>
        <v>0.4</v>
      </c>
      <c r="J46" s="242">
        <v>100</v>
      </c>
      <c r="K46" s="242"/>
      <c r="L46" s="242">
        <v>100</v>
      </c>
      <c r="M46" s="242"/>
      <c r="N46" s="242"/>
      <c r="O46" s="242"/>
      <c r="P46" s="243"/>
      <c r="Q46" s="242"/>
      <c r="R46" s="243"/>
      <c r="S46" s="243"/>
      <c r="T46" s="243"/>
      <c r="U46" s="243"/>
      <c r="V46" s="243"/>
    </row>
    <row r="47" spans="1:22" ht="12.75" hidden="1">
      <c r="A47" s="241"/>
      <c r="B47" s="241"/>
      <c r="C47" s="321">
        <v>4370</v>
      </c>
      <c r="D47" s="242"/>
      <c r="E47" s="242"/>
      <c r="F47" s="242"/>
      <c r="G47" s="242">
        <v>100</v>
      </c>
      <c r="H47" s="242">
        <v>40</v>
      </c>
      <c r="I47" s="237">
        <f t="shared" si="3"/>
        <v>0.4</v>
      </c>
      <c r="J47" s="242">
        <v>100</v>
      </c>
      <c r="K47" s="242"/>
      <c r="L47" s="242">
        <v>100</v>
      </c>
      <c r="M47" s="242"/>
      <c r="N47" s="242"/>
      <c r="O47" s="242"/>
      <c r="P47" s="243"/>
      <c r="Q47" s="242"/>
      <c r="R47" s="243"/>
      <c r="S47" s="243"/>
      <c r="T47" s="243"/>
      <c r="U47" s="243"/>
      <c r="V47" s="243"/>
    </row>
    <row r="48" spans="1:22" ht="12.75" hidden="1">
      <c r="A48" s="241"/>
      <c r="B48" s="241"/>
      <c r="C48" s="321">
        <v>4410</v>
      </c>
      <c r="D48" s="242"/>
      <c r="E48" s="242"/>
      <c r="F48" s="242"/>
      <c r="G48" s="242">
        <v>132</v>
      </c>
      <c r="H48" s="242">
        <v>83.58</v>
      </c>
      <c r="I48" s="237">
        <f t="shared" si="3"/>
        <v>0.6331818181818182</v>
      </c>
      <c r="J48" s="242">
        <v>132</v>
      </c>
      <c r="K48" s="242"/>
      <c r="L48" s="242">
        <v>132</v>
      </c>
      <c r="M48" s="242"/>
      <c r="N48" s="242"/>
      <c r="O48" s="242"/>
      <c r="P48" s="243"/>
      <c r="Q48" s="242"/>
      <c r="R48" s="243"/>
      <c r="S48" s="243"/>
      <c r="T48" s="243"/>
      <c r="U48" s="243"/>
      <c r="V48" s="243"/>
    </row>
    <row r="49" spans="1:22" s="126" customFormat="1" ht="12.75">
      <c r="A49" s="239">
        <v>852</v>
      </c>
      <c r="B49" s="239"/>
      <c r="C49" s="320"/>
      <c r="D49" s="240">
        <f aca="true" t="shared" si="6" ref="D49:V49">SUM(D50,D66)</f>
        <v>2074215</v>
      </c>
      <c r="E49" s="235">
        <f>SUM(E50,E66)</f>
        <v>1026472</v>
      </c>
      <c r="F49" s="236">
        <f>E49/D49</f>
        <v>0.4948725180369441</v>
      </c>
      <c r="G49" s="240">
        <f>SUM(G50,G66)</f>
        <v>2074215</v>
      </c>
      <c r="H49" s="240">
        <f>SUM(H50,H66)</f>
        <v>997093.26</v>
      </c>
      <c r="I49" s="236">
        <f t="shared" si="3"/>
        <v>0.4807087307728466</v>
      </c>
      <c r="J49" s="240">
        <f t="shared" si="6"/>
        <v>2074215</v>
      </c>
      <c r="K49" s="240">
        <f t="shared" si="6"/>
        <v>58802</v>
      </c>
      <c r="L49" s="240">
        <f t="shared" si="6"/>
        <v>10958</v>
      </c>
      <c r="M49" s="240">
        <f t="shared" si="6"/>
        <v>0</v>
      </c>
      <c r="N49" s="240">
        <f t="shared" si="6"/>
        <v>2004455</v>
      </c>
      <c r="O49" s="240">
        <f t="shared" si="6"/>
        <v>0</v>
      </c>
      <c r="P49" s="240">
        <f>SUM(P50,P66)</f>
        <v>0</v>
      </c>
      <c r="Q49" s="240">
        <v>0</v>
      </c>
      <c r="R49" s="236">
        <v>0</v>
      </c>
      <c r="S49" s="240">
        <f t="shared" si="6"/>
        <v>0</v>
      </c>
      <c r="T49" s="240">
        <f t="shared" si="6"/>
        <v>0</v>
      </c>
      <c r="U49" s="240">
        <f t="shared" si="6"/>
        <v>0</v>
      </c>
      <c r="V49" s="240">
        <f t="shared" si="6"/>
        <v>0</v>
      </c>
    </row>
    <row r="50" spans="1:22" ht="12.75">
      <c r="A50" s="241"/>
      <c r="B50" s="241">
        <v>85212</v>
      </c>
      <c r="C50" s="321"/>
      <c r="D50" s="242">
        <f>SUM(D51)</f>
        <v>2070493</v>
      </c>
      <c r="E50" s="242">
        <v>1022962</v>
      </c>
      <c r="F50" s="237">
        <f>E50/D50</f>
        <v>0.49406687199618643</v>
      </c>
      <c r="G50" s="242">
        <f>SUM(G52:G65)</f>
        <v>2070493</v>
      </c>
      <c r="H50" s="242">
        <f>SUM(H52:H65)</f>
        <v>993817.26</v>
      </c>
      <c r="I50" s="237">
        <f t="shared" si="3"/>
        <v>0.47999063991039814</v>
      </c>
      <c r="J50" s="242">
        <f>SUM(J52:J65)</f>
        <v>2070493</v>
      </c>
      <c r="K50" s="242">
        <f>SUM(K53:K57)</f>
        <v>55080</v>
      </c>
      <c r="L50" s="242">
        <f>SUM(L58:L65)</f>
        <v>10958</v>
      </c>
      <c r="M50" s="242"/>
      <c r="N50" s="242">
        <f>SUM(N52)</f>
        <v>2004455</v>
      </c>
      <c r="O50" s="242"/>
      <c r="P50" s="243"/>
      <c r="Q50" s="242"/>
      <c r="R50" s="243"/>
      <c r="S50" s="243"/>
      <c r="T50" s="243"/>
      <c r="U50" s="243"/>
      <c r="V50" s="243"/>
    </row>
    <row r="51" spans="1:22" ht="12.75" hidden="1">
      <c r="A51" s="241"/>
      <c r="B51" s="241"/>
      <c r="C51" s="321">
        <v>2010</v>
      </c>
      <c r="D51" s="242">
        <v>2070493</v>
      </c>
      <c r="E51" s="242">
        <v>1022962</v>
      </c>
      <c r="F51" s="237">
        <f>E51/D51</f>
        <v>0.49406687199618643</v>
      </c>
      <c r="G51" s="242"/>
      <c r="H51" s="242"/>
      <c r="I51" s="236"/>
      <c r="J51" s="242"/>
      <c r="K51" s="242"/>
      <c r="L51" s="242"/>
      <c r="M51" s="242"/>
      <c r="N51" s="242"/>
      <c r="O51" s="242"/>
      <c r="P51" s="243"/>
      <c r="Q51" s="242"/>
      <c r="R51" s="243"/>
      <c r="S51" s="243"/>
      <c r="T51" s="243"/>
      <c r="U51" s="243"/>
      <c r="V51" s="243"/>
    </row>
    <row r="52" spans="1:22" ht="12.75" hidden="1">
      <c r="A52" s="241"/>
      <c r="B52" s="241"/>
      <c r="C52" s="321">
        <v>3110</v>
      </c>
      <c r="D52" s="242"/>
      <c r="E52" s="242"/>
      <c r="F52" s="242"/>
      <c r="G52" s="242">
        <v>2004455</v>
      </c>
      <c r="H52" s="242">
        <v>963083.11</v>
      </c>
      <c r="I52" s="237">
        <f t="shared" si="3"/>
        <v>0.48047130516773884</v>
      </c>
      <c r="J52" s="242">
        <v>2004455</v>
      </c>
      <c r="K52" s="242"/>
      <c r="L52" s="242"/>
      <c r="M52" s="242"/>
      <c r="N52" s="242">
        <v>2004455</v>
      </c>
      <c r="O52" s="242"/>
      <c r="P52" s="243"/>
      <c r="Q52" s="242"/>
      <c r="R52" s="243"/>
      <c r="S52" s="243"/>
      <c r="T52" s="243"/>
      <c r="U52" s="243"/>
      <c r="V52" s="243"/>
    </row>
    <row r="53" spans="1:22" ht="12.75" hidden="1">
      <c r="A53" s="241"/>
      <c r="B53" s="241"/>
      <c r="C53" s="321">
        <v>4010</v>
      </c>
      <c r="D53" s="242"/>
      <c r="E53" s="242"/>
      <c r="F53" s="242"/>
      <c r="G53" s="242">
        <v>40625</v>
      </c>
      <c r="H53" s="242">
        <v>19690.82</v>
      </c>
      <c r="I53" s="237">
        <f t="shared" si="3"/>
        <v>0.48469710769230767</v>
      </c>
      <c r="J53" s="242">
        <v>40625</v>
      </c>
      <c r="K53" s="242">
        <v>40625</v>
      </c>
      <c r="L53" s="242"/>
      <c r="M53" s="242"/>
      <c r="N53" s="242"/>
      <c r="O53" s="242"/>
      <c r="P53" s="243"/>
      <c r="Q53" s="242"/>
      <c r="R53" s="243"/>
      <c r="S53" s="243"/>
      <c r="T53" s="243"/>
      <c r="U53" s="243"/>
      <c r="V53" s="243"/>
    </row>
    <row r="54" spans="1:22" ht="12.75" hidden="1">
      <c r="A54" s="241"/>
      <c r="B54" s="241"/>
      <c r="C54" s="321">
        <v>4040</v>
      </c>
      <c r="D54" s="242"/>
      <c r="E54" s="242"/>
      <c r="F54" s="242"/>
      <c r="G54" s="242">
        <v>2510</v>
      </c>
      <c r="H54" s="242">
        <v>2510</v>
      </c>
      <c r="I54" s="237">
        <f t="shared" si="3"/>
        <v>1</v>
      </c>
      <c r="J54" s="242">
        <v>2510</v>
      </c>
      <c r="K54" s="242">
        <v>2510</v>
      </c>
      <c r="L54" s="242"/>
      <c r="M54" s="242"/>
      <c r="N54" s="242"/>
      <c r="O54" s="242"/>
      <c r="P54" s="243"/>
      <c r="Q54" s="242"/>
      <c r="R54" s="243"/>
      <c r="S54" s="243"/>
      <c r="T54" s="243"/>
      <c r="U54" s="243"/>
      <c r="V54" s="243"/>
    </row>
    <row r="55" spans="1:22" ht="12.75" hidden="1">
      <c r="A55" s="241"/>
      <c r="B55" s="241"/>
      <c r="C55" s="321">
        <v>4110</v>
      </c>
      <c r="D55" s="242"/>
      <c r="E55" s="242"/>
      <c r="F55" s="242"/>
      <c r="G55" s="242">
        <v>7287</v>
      </c>
      <c r="H55" s="242">
        <v>3435.52</v>
      </c>
      <c r="I55" s="237">
        <f t="shared" si="3"/>
        <v>0.4714587621792233</v>
      </c>
      <c r="J55" s="242">
        <v>7287</v>
      </c>
      <c r="K55" s="242">
        <v>7287</v>
      </c>
      <c r="L55" s="242"/>
      <c r="M55" s="242"/>
      <c r="N55" s="242"/>
      <c r="O55" s="242"/>
      <c r="P55" s="243"/>
      <c r="Q55" s="242"/>
      <c r="R55" s="243"/>
      <c r="S55" s="243"/>
      <c r="T55" s="243"/>
      <c r="U55" s="243"/>
      <c r="V55" s="243"/>
    </row>
    <row r="56" spans="1:22" ht="12.75" hidden="1">
      <c r="A56" s="241"/>
      <c r="B56" s="241"/>
      <c r="C56" s="321">
        <v>4120</v>
      </c>
      <c r="D56" s="242"/>
      <c r="E56" s="242"/>
      <c r="F56" s="242"/>
      <c r="G56" s="242">
        <v>1058</v>
      </c>
      <c r="H56" s="242">
        <v>500.51</v>
      </c>
      <c r="I56" s="237">
        <f t="shared" si="3"/>
        <v>0.47307183364839317</v>
      </c>
      <c r="J56" s="242">
        <v>1058</v>
      </c>
      <c r="K56" s="242">
        <v>1058</v>
      </c>
      <c r="L56" s="242"/>
      <c r="M56" s="242"/>
      <c r="N56" s="242"/>
      <c r="O56" s="242"/>
      <c r="P56" s="243"/>
      <c r="Q56" s="242"/>
      <c r="R56" s="243"/>
      <c r="S56" s="243"/>
      <c r="T56" s="243"/>
      <c r="U56" s="243"/>
      <c r="V56" s="243"/>
    </row>
    <row r="57" spans="1:22" ht="12.75" hidden="1">
      <c r="A57" s="241"/>
      <c r="B57" s="241"/>
      <c r="C57" s="321">
        <v>4170</v>
      </c>
      <c r="D57" s="242"/>
      <c r="E57" s="242"/>
      <c r="F57" s="242"/>
      <c r="G57" s="242">
        <v>3600</v>
      </c>
      <c r="H57" s="242">
        <v>1800</v>
      </c>
      <c r="I57" s="237">
        <f t="shared" si="3"/>
        <v>0.5</v>
      </c>
      <c r="J57" s="242">
        <v>3600</v>
      </c>
      <c r="K57" s="242">
        <v>3600</v>
      </c>
      <c r="L57" s="242"/>
      <c r="M57" s="242"/>
      <c r="N57" s="242"/>
      <c r="O57" s="242"/>
      <c r="P57" s="243"/>
      <c r="Q57" s="242"/>
      <c r="R57" s="243"/>
      <c r="S57" s="243"/>
      <c r="T57" s="243"/>
      <c r="U57" s="243"/>
      <c r="V57" s="243"/>
    </row>
    <row r="58" spans="1:22" ht="12.75" hidden="1">
      <c r="A58" s="241"/>
      <c r="B58" s="241"/>
      <c r="C58" s="321">
        <v>4210</v>
      </c>
      <c r="D58" s="242"/>
      <c r="E58" s="242"/>
      <c r="F58" s="242"/>
      <c r="G58" s="242">
        <v>3100</v>
      </c>
      <c r="H58" s="242">
        <v>235</v>
      </c>
      <c r="I58" s="237">
        <f t="shared" si="3"/>
        <v>0.07580645161290323</v>
      </c>
      <c r="J58" s="242">
        <v>3100</v>
      </c>
      <c r="K58" s="242"/>
      <c r="L58" s="242">
        <v>3100</v>
      </c>
      <c r="M58" s="242"/>
      <c r="N58" s="242"/>
      <c r="O58" s="242"/>
      <c r="P58" s="243"/>
      <c r="Q58" s="242"/>
      <c r="R58" s="243"/>
      <c r="S58" s="243"/>
      <c r="T58" s="243"/>
      <c r="U58" s="243"/>
      <c r="V58" s="243"/>
    </row>
    <row r="59" spans="1:22" ht="12.75" hidden="1">
      <c r="A59" s="241"/>
      <c r="B59" s="241"/>
      <c r="C59" s="321">
        <v>4280</v>
      </c>
      <c r="D59" s="242"/>
      <c r="E59" s="242"/>
      <c r="F59" s="242"/>
      <c r="G59" s="242">
        <v>200</v>
      </c>
      <c r="H59" s="242">
        <v>0</v>
      </c>
      <c r="I59" s="237">
        <f t="shared" si="3"/>
        <v>0</v>
      </c>
      <c r="J59" s="242">
        <v>200</v>
      </c>
      <c r="K59" s="242"/>
      <c r="L59" s="242">
        <v>200</v>
      </c>
      <c r="M59" s="242"/>
      <c r="N59" s="242"/>
      <c r="O59" s="242"/>
      <c r="P59" s="243"/>
      <c r="Q59" s="242"/>
      <c r="R59" s="243"/>
      <c r="S59" s="243"/>
      <c r="T59" s="243"/>
      <c r="U59" s="243"/>
      <c r="V59" s="243"/>
    </row>
    <row r="60" spans="1:22" ht="12.75" hidden="1">
      <c r="A60" s="241"/>
      <c r="B60" s="241"/>
      <c r="C60" s="321">
        <v>4300</v>
      </c>
      <c r="D60" s="242"/>
      <c r="E60" s="242"/>
      <c r="F60" s="242"/>
      <c r="G60" s="242">
        <v>1300</v>
      </c>
      <c r="H60" s="242">
        <v>273</v>
      </c>
      <c r="I60" s="237">
        <f t="shared" si="3"/>
        <v>0.21</v>
      </c>
      <c r="J60" s="242">
        <v>1300</v>
      </c>
      <c r="K60" s="242"/>
      <c r="L60" s="242">
        <v>1300</v>
      </c>
      <c r="M60" s="242"/>
      <c r="N60" s="242"/>
      <c r="O60" s="242"/>
      <c r="P60" s="243"/>
      <c r="Q60" s="242"/>
      <c r="R60" s="243"/>
      <c r="S60" s="243"/>
      <c r="T60" s="243"/>
      <c r="U60" s="243"/>
      <c r="V60" s="243"/>
    </row>
    <row r="61" spans="1:22" ht="12.75" hidden="1">
      <c r="A61" s="241"/>
      <c r="B61" s="241"/>
      <c r="C61" s="321">
        <v>4350</v>
      </c>
      <c r="D61" s="242"/>
      <c r="E61" s="242"/>
      <c r="F61" s="242"/>
      <c r="G61" s="242">
        <v>350</v>
      </c>
      <c r="H61" s="242">
        <v>0</v>
      </c>
      <c r="I61" s="237">
        <f t="shared" si="3"/>
        <v>0</v>
      </c>
      <c r="J61" s="242">
        <v>350</v>
      </c>
      <c r="K61" s="242"/>
      <c r="L61" s="242">
        <v>350</v>
      </c>
      <c r="M61" s="242"/>
      <c r="N61" s="242"/>
      <c r="O61" s="242"/>
      <c r="P61" s="243"/>
      <c r="Q61" s="242"/>
      <c r="R61" s="243"/>
      <c r="S61" s="243"/>
      <c r="T61" s="243"/>
      <c r="U61" s="243"/>
      <c r="V61" s="243"/>
    </row>
    <row r="62" spans="1:22" ht="12.75" hidden="1">
      <c r="A62" s="241"/>
      <c r="B62" s="241"/>
      <c r="C62" s="321">
        <v>4370</v>
      </c>
      <c r="D62" s="242"/>
      <c r="E62" s="242"/>
      <c r="F62" s="242"/>
      <c r="G62" s="242">
        <v>1700</v>
      </c>
      <c r="H62" s="242">
        <v>0</v>
      </c>
      <c r="I62" s="237">
        <f t="shared" si="3"/>
        <v>0</v>
      </c>
      <c r="J62" s="242">
        <v>1700</v>
      </c>
      <c r="K62" s="242"/>
      <c r="L62" s="242">
        <v>1700</v>
      </c>
      <c r="M62" s="242"/>
      <c r="N62" s="242"/>
      <c r="O62" s="242"/>
      <c r="P62" s="243"/>
      <c r="Q62" s="242"/>
      <c r="R62" s="243"/>
      <c r="S62" s="243"/>
      <c r="T62" s="243"/>
      <c r="U62" s="243"/>
      <c r="V62" s="243"/>
    </row>
    <row r="63" spans="1:22" ht="12.75" hidden="1">
      <c r="A63" s="241"/>
      <c r="B63" s="241"/>
      <c r="C63" s="321">
        <v>4410</v>
      </c>
      <c r="D63" s="242"/>
      <c r="E63" s="242"/>
      <c r="F63" s="242"/>
      <c r="G63" s="242">
        <v>500</v>
      </c>
      <c r="H63" s="242">
        <v>33.3</v>
      </c>
      <c r="I63" s="237">
        <f t="shared" si="3"/>
        <v>0.06659999999999999</v>
      </c>
      <c r="J63" s="242">
        <v>500</v>
      </c>
      <c r="K63" s="242"/>
      <c r="L63" s="242">
        <v>500</v>
      </c>
      <c r="M63" s="242"/>
      <c r="N63" s="242"/>
      <c r="O63" s="242"/>
      <c r="P63" s="243"/>
      <c r="Q63" s="242"/>
      <c r="R63" s="243"/>
      <c r="S63" s="243"/>
      <c r="T63" s="243"/>
      <c r="U63" s="243"/>
      <c r="V63" s="243"/>
    </row>
    <row r="64" spans="1:22" ht="12.75" hidden="1">
      <c r="A64" s="241"/>
      <c r="B64" s="241"/>
      <c r="C64" s="321">
        <v>4440</v>
      </c>
      <c r="D64" s="242"/>
      <c r="E64" s="242"/>
      <c r="F64" s="242"/>
      <c r="G64" s="242">
        <v>3008</v>
      </c>
      <c r="H64" s="242">
        <v>2256</v>
      </c>
      <c r="I64" s="237">
        <f t="shared" si="3"/>
        <v>0.75</v>
      </c>
      <c r="J64" s="242">
        <v>3008</v>
      </c>
      <c r="K64" s="242"/>
      <c r="L64" s="242">
        <v>3008</v>
      </c>
      <c r="M64" s="242"/>
      <c r="N64" s="242"/>
      <c r="O64" s="242"/>
      <c r="P64" s="243"/>
      <c r="Q64" s="242"/>
      <c r="R64" s="243"/>
      <c r="S64" s="243"/>
      <c r="T64" s="243"/>
      <c r="U64" s="243"/>
      <c r="V64" s="243"/>
    </row>
    <row r="65" spans="1:22" ht="12.75" hidden="1">
      <c r="A65" s="241"/>
      <c r="B65" s="241"/>
      <c r="C65" s="321">
        <v>4700</v>
      </c>
      <c r="D65" s="242"/>
      <c r="E65" s="242"/>
      <c r="F65" s="242"/>
      <c r="G65" s="242">
        <v>800</v>
      </c>
      <c r="H65" s="242">
        <v>0</v>
      </c>
      <c r="I65" s="237">
        <f t="shared" si="3"/>
        <v>0</v>
      </c>
      <c r="J65" s="242">
        <v>800</v>
      </c>
      <c r="K65" s="242"/>
      <c r="L65" s="242">
        <v>800</v>
      </c>
      <c r="M65" s="242"/>
      <c r="N65" s="242"/>
      <c r="O65" s="242"/>
      <c r="P65" s="243"/>
      <c r="Q65" s="242"/>
      <c r="R65" s="243"/>
      <c r="S65" s="243"/>
      <c r="T65" s="243"/>
      <c r="U65" s="243"/>
      <c r="V65" s="243"/>
    </row>
    <row r="66" spans="1:22" ht="12.75">
      <c r="A66" s="241"/>
      <c r="B66" s="241">
        <v>85213</v>
      </c>
      <c r="C66" s="321"/>
      <c r="D66" s="242">
        <f>SUM(D67)</f>
        <v>3722</v>
      </c>
      <c r="E66" s="242">
        <v>3510</v>
      </c>
      <c r="F66" s="237">
        <f>E66/D66</f>
        <v>0.9430413756045137</v>
      </c>
      <c r="G66" s="242">
        <f>SUM(G68)</f>
        <v>3722</v>
      </c>
      <c r="H66" s="242">
        <f>SUM(H68)</f>
        <v>3276</v>
      </c>
      <c r="I66" s="237">
        <f>H66/G66</f>
        <v>0.8801719505642128</v>
      </c>
      <c r="J66" s="242">
        <f>SUM(J68)</f>
        <v>3722</v>
      </c>
      <c r="K66" s="242">
        <v>3722</v>
      </c>
      <c r="L66" s="242"/>
      <c r="M66" s="242"/>
      <c r="N66" s="242"/>
      <c r="O66" s="242"/>
      <c r="P66" s="243"/>
      <c r="Q66" s="242"/>
      <c r="R66" s="243"/>
      <c r="S66" s="243"/>
      <c r="T66" s="243"/>
      <c r="U66" s="243"/>
      <c r="V66" s="243"/>
    </row>
    <row r="67" spans="1:22" ht="12.75" hidden="1">
      <c r="A67" s="241"/>
      <c r="B67" s="241"/>
      <c r="C67" s="321">
        <v>2010</v>
      </c>
      <c r="D67" s="242">
        <v>3722</v>
      </c>
      <c r="E67" s="242">
        <v>3510</v>
      </c>
      <c r="F67" s="237">
        <f>E67/D67</f>
        <v>0.9430413756045137</v>
      </c>
      <c r="G67" s="242"/>
      <c r="H67" s="242"/>
      <c r="I67" s="237"/>
      <c r="J67" s="242"/>
      <c r="K67" s="242"/>
      <c r="L67" s="242"/>
      <c r="M67" s="242"/>
      <c r="N67" s="242"/>
      <c r="O67" s="242"/>
      <c r="P67" s="243"/>
      <c r="Q67" s="242"/>
      <c r="R67" s="243"/>
      <c r="S67" s="243"/>
      <c r="T67" s="243"/>
      <c r="U67" s="243"/>
      <c r="V67" s="243"/>
    </row>
    <row r="68" spans="1:22" ht="12.75" hidden="1">
      <c r="A68" s="241"/>
      <c r="B68" s="241"/>
      <c r="C68" s="321">
        <v>4130</v>
      </c>
      <c r="D68" s="242"/>
      <c r="E68" s="242"/>
      <c r="F68" s="242"/>
      <c r="G68" s="242">
        <v>3722</v>
      </c>
      <c r="H68" s="242">
        <v>3276</v>
      </c>
      <c r="I68" s="237">
        <f t="shared" si="3"/>
        <v>0.8801719505642128</v>
      </c>
      <c r="J68" s="242">
        <v>3722</v>
      </c>
      <c r="K68" s="242"/>
      <c r="L68" s="242"/>
      <c r="M68" s="242"/>
      <c r="N68" s="242"/>
      <c r="O68" s="242"/>
      <c r="P68" s="243"/>
      <c r="Q68" s="242"/>
      <c r="R68" s="243"/>
      <c r="S68" s="243"/>
      <c r="T68" s="243"/>
      <c r="U68" s="243"/>
      <c r="V68" s="243"/>
    </row>
    <row r="69" spans="1:22" s="126" customFormat="1" ht="12.75" customHeight="1">
      <c r="A69" s="502" t="s">
        <v>123</v>
      </c>
      <c r="B69" s="502"/>
      <c r="C69" s="502"/>
      <c r="D69" s="240">
        <f aca="true" t="shared" si="7" ref="D69:K69">SUM(D11,D15,D34,D49)</f>
        <v>2141606</v>
      </c>
      <c r="E69" s="240">
        <f t="shared" si="7"/>
        <v>1072405.48</v>
      </c>
      <c r="F69" s="236">
        <f>E69/D69</f>
        <v>0.5007482608845885</v>
      </c>
      <c r="G69" s="240">
        <f>SUM(G10,G15,G34,G49)</f>
        <v>2141606</v>
      </c>
      <c r="H69" s="240">
        <f t="shared" si="7"/>
        <v>1038230.09</v>
      </c>
      <c r="I69" s="236">
        <f t="shared" si="3"/>
        <v>0.4847904283047395</v>
      </c>
      <c r="J69" s="240">
        <f>SUM(J10,J15,J34,J49)</f>
        <v>2141606</v>
      </c>
      <c r="K69" s="240">
        <f t="shared" si="7"/>
        <v>99085</v>
      </c>
      <c r="L69" s="240">
        <f>SUM(L11,L15,L34,L49)</f>
        <v>27631</v>
      </c>
      <c r="M69" s="240">
        <f aca="true" t="shared" si="8" ref="M69:V69">SUM(M15,M34,M49)</f>
        <v>0</v>
      </c>
      <c r="N69" s="240">
        <f>SUM(N11,N15,N34,N49)</f>
        <v>2014890</v>
      </c>
      <c r="O69" s="240">
        <f t="shared" si="8"/>
        <v>0</v>
      </c>
      <c r="P69" s="240">
        <f>SUM(P15,P34,P49)</f>
        <v>0</v>
      </c>
      <c r="Q69" s="240">
        <f>SUM(Q15,Q34,Q49)</f>
        <v>0</v>
      </c>
      <c r="R69" s="236">
        <v>0</v>
      </c>
      <c r="S69" s="240">
        <f t="shared" si="8"/>
        <v>0</v>
      </c>
      <c r="T69" s="240">
        <f t="shared" si="8"/>
        <v>0</v>
      </c>
      <c r="U69" s="240">
        <f t="shared" si="8"/>
        <v>0</v>
      </c>
      <c r="V69" s="240">
        <f t="shared" si="8"/>
        <v>0</v>
      </c>
    </row>
  </sheetData>
  <sheetProtection/>
  <mergeCells count="20">
    <mergeCell ref="G4:I7"/>
    <mergeCell ref="A69:C69"/>
    <mergeCell ref="T3:V3"/>
    <mergeCell ref="S6:S7"/>
    <mergeCell ref="B4:B8"/>
    <mergeCell ref="U6:U7"/>
    <mergeCell ref="V6:V7"/>
    <mergeCell ref="P5:R7"/>
    <mergeCell ref="C4:C8"/>
    <mergeCell ref="O6:O7"/>
    <mergeCell ref="A1:V1"/>
    <mergeCell ref="J4:V4"/>
    <mergeCell ref="J5:J7"/>
    <mergeCell ref="K5:O5"/>
    <mergeCell ref="D4:F7"/>
    <mergeCell ref="S5:V5"/>
    <mergeCell ref="K6:L6"/>
    <mergeCell ref="M6:M7"/>
    <mergeCell ref="N6:N7"/>
    <mergeCell ref="A4:A8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&amp;RZałącznik Nr 7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4" sqref="G4:G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3.125" style="1" customWidth="1"/>
    <col min="7" max="7" width="13.00390625" style="1" customWidth="1"/>
    <col min="8" max="9" width="12.75390625" style="1" customWidth="1"/>
    <col min="10" max="10" width="10.125" style="80" customWidth="1"/>
    <col min="11" max="11" width="12.75390625" style="80" customWidth="1"/>
    <col min="12" max="12" width="3.125" style="1" customWidth="1"/>
    <col min="13" max="13" width="13.125" style="1" customWidth="1"/>
    <col min="14" max="14" width="14.375" style="1" customWidth="1"/>
    <col min="15" max="15" width="16.75390625" style="1" customWidth="1"/>
    <col min="16" max="16384" width="9.125" style="1" customWidth="1"/>
  </cols>
  <sheetData>
    <row r="1" spans="1:15" ht="18">
      <c r="A1" s="524" t="s">
        <v>136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ht="10.5" customHeight="1">
      <c r="A2" s="5"/>
      <c r="B2" s="5"/>
      <c r="C2" s="5"/>
      <c r="D2" s="5"/>
      <c r="E2" s="5"/>
      <c r="F2" s="5"/>
      <c r="G2" s="5"/>
      <c r="H2" s="5"/>
      <c r="I2" s="5"/>
      <c r="J2" s="78"/>
      <c r="K2" s="78"/>
      <c r="L2" s="5"/>
      <c r="M2" s="5"/>
      <c r="N2" s="5"/>
      <c r="O2" s="3" t="s">
        <v>97</v>
      </c>
    </row>
    <row r="3" spans="1:15" s="156" customFormat="1" ht="19.5" customHeight="1">
      <c r="A3" s="525" t="s">
        <v>110</v>
      </c>
      <c r="B3" s="525" t="s">
        <v>70</v>
      </c>
      <c r="C3" s="525" t="s">
        <v>96</v>
      </c>
      <c r="D3" s="521" t="s">
        <v>129</v>
      </c>
      <c r="E3" s="532" t="s">
        <v>111</v>
      </c>
      <c r="F3" s="529" t="s">
        <v>116</v>
      </c>
      <c r="G3" s="530"/>
      <c r="H3" s="530"/>
      <c r="I3" s="530"/>
      <c r="J3" s="530"/>
      <c r="K3" s="530"/>
      <c r="L3" s="530"/>
      <c r="M3" s="530"/>
      <c r="N3" s="531"/>
      <c r="O3" s="521" t="s">
        <v>114</v>
      </c>
    </row>
    <row r="4" spans="1:15" s="156" customFormat="1" ht="19.5" customHeight="1">
      <c r="A4" s="526"/>
      <c r="B4" s="526"/>
      <c r="C4" s="526"/>
      <c r="D4" s="522"/>
      <c r="E4" s="532"/>
      <c r="F4" s="558" t="s">
        <v>281</v>
      </c>
      <c r="G4" s="561" t="s">
        <v>270</v>
      </c>
      <c r="H4" s="564" t="s">
        <v>271</v>
      </c>
      <c r="I4" s="529" t="s">
        <v>78</v>
      </c>
      <c r="J4" s="530"/>
      <c r="K4" s="530"/>
      <c r="L4" s="530"/>
      <c r="M4" s="530"/>
      <c r="N4" s="531"/>
      <c r="O4" s="522"/>
    </row>
    <row r="5" spans="1:15" s="156" customFormat="1" ht="22.5" customHeight="1">
      <c r="A5" s="526"/>
      <c r="B5" s="526"/>
      <c r="C5" s="526"/>
      <c r="D5" s="522"/>
      <c r="E5" s="532"/>
      <c r="F5" s="559"/>
      <c r="G5" s="562"/>
      <c r="H5" s="562"/>
      <c r="I5" s="521" t="s">
        <v>124</v>
      </c>
      <c r="J5" s="555" t="s">
        <v>118</v>
      </c>
      <c r="K5" s="172" t="s">
        <v>74</v>
      </c>
      <c r="L5" s="551" t="s">
        <v>126</v>
      </c>
      <c r="M5" s="380"/>
      <c r="N5" s="521" t="s">
        <v>119</v>
      </c>
      <c r="O5" s="522"/>
    </row>
    <row r="6" spans="1:15" s="156" customFormat="1" ht="19.5" customHeight="1">
      <c r="A6" s="526"/>
      <c r="B6" s="526"/>
      <c r="C6" s="526"/>
      <c r="D6" s="522"/>
      <c r="E6" s="532"/>
      <c r="F6" s="559"/>
      <c r="G6" s="562"/>
      <c r="H6" s="562"/>
      <c r="I6" s="533"/>
      <c r="J6" s="556"/>
      <c r="K6" s="555" t="s">
        <v>137</v>
      </c>
      <c r="L6" s="552"/>
      <c r="M6" s="374"/>
      <c r="N6" s="522"/>
      <c r="O6" s="522"/>
    </row>
    <row r="7" spans="1:15" s="156" customFormat="1" ht="73.5" customHeight="1">
      <c r="A7" s="526"/>
      <c r="B7" s="526"/>
      <c r="C7" s="526"/>
      <c r="D7" s="522"/>
      <c r="E7" s="532"/>
      <c r="F7" s="559"/>
      <c r="G7" s="562"/>
      <c r="H7" s="562"/>
      <c r="I7" s="533"/>
      <c r="J7" s="556"/>
      <c r="K7" s="556"/>
      <c r="L7" s="552"/>
      <c r="M7" s="374"/>
      <c r="N7" s="522"/>
      <c r="O7" s="522"/>
    </row>
    <row r="8" spans="1:15" s="156" customFormat="1" ht="18" customHeight="1">
      <c r="A8" s="527"/>
      <c r="B8" s="527"/>
      <c r="C8" s="527"/>
      <c r="D8" s="533"/>
      <c r="E8" s="152"/>
      <c r="F8" s="559"/>
      <c r="G8" s="562"/>
      <c r="H8" s="562"/>
      <c r="I8" s="533"/>
      <c r="J8" s="523"/>
      <c r="K8" s="523"/>
      <c r="L8" s="553"/>
      <c r="M8" s="554"/>
      <c r="N8" s="523"/>
      <c r="O8" s="523"/>
    </row>
    <row r="9" spans="1:15" s="156" customFormat="1" ht="18" customHeight="1">
      <c r="A9" s="528"/>
      <c r="B9" s="528"/>
      <c r="C9" s="528"/>
      <c r="D9" s="523"/>
      <c r="E9" s="152"/>
      <c r="F9" s="560"/>
      <c r="G9" s="563"/>
      <c r="H9" s="563"/>
      <c r="I9" s="523"/>
      <c r="J9" s="183"/>
      <c r="K9" s="190"/>
      <c r="L9" s="557"/>
      <c r="M9" s="531"/>
      <c r="N9" s="183"/>
      <c r="O9" s="183"/>
    </row>
    <row r="10" spans="1:15" ht="12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5</v>
      </c>
      <c r="G10" s="7">
        <v>6</v>
      </c>
      <c r="H10" s="7">
        <v>7</v>
      </c>
      <c r="I10" s="7">
        <v>8</v>
      </c>
      <c r="J10" s="79">
        <v>9</v>
      </c>
      <c r="K10" s="84">
        <v>10</v>
      </c>
      <c r="L10" s="549">
        <v>11</v>
      </c>
      <c r="M10" s="550"/>
      <c r="N10" s="7">
        <v>12</v>
      </c>
      <c r="O10" s="7">
        <v>13</v>
      </c>
    </row>
    <row r="11" spans="1:15" s="19" customFormat="1" ht="68.25" customHeight="1" hidden="1">
      <c r="A11" s="57">
        <v>1</v>
      </c>
      <c r="B11" s="109">
        <v>720</v>
      </c>
      <c r="C11" s="109">
        <v>72095</v>
      </c>
      <c r="D11" s="118" t="s">
        <v>226</v>
      </c>
      <c r="E11" s="57"/>
      <c r="F11" s="57"/>
      <c r="G11" s="57"/>
      <c r="H11" s="32">
        <v>0</v>
      </c>
      <c r="I11" s="32"/>
      <c r="J11" s="110">
        <v>0</v>
      </c>
      <c r="K11" s="110"/>
      <c r="L11" s="81" t="s">
        <v>115</v>
      </c>
      <c r="M11" s="82"/>
      <c r="N11" s="32">
        <v>0</v>
      </c>
      <c r="O11" s="12" t="s">
        <v>9</v>
      </c>
    </row>
    <row r="12" spans="1:15" s="19" customFormat="1" ht="51" customHeight="1">
      <c r="A12" s="57">
        <v>1</v>
      </c>
      <c r="B12" s="31">
        <v>750</v>
      </c>
      <c r="C12" s="31">
        <v>75023</v>
      </c>
      <c r="D12" s="58" t="s">
        <v>196</v>
      </c>
      <c r="E12" s="57"/>
      <c r="F12" s="32">
        <v>30000</v>
      </c>
      <c r="G12" s="31">
        <v>0</v>
      </c>
      <c r="H12" s="211">
        <f>G12/F12</f>
        <v>0</v>
      </c>
      <c r="I12" s="110">
        <v>30000</v>
      </c>
      <c r="J12" s="110">
        <v>0</v>
      </c>
      <c r="K12" s="110"/>
      <c r="L12" s="20" t="s">
        <v>115</v>
      </c>
      <c r="M12" s="77"/>
      <c r="N12" s="31">
        <v>0</v>
      </c>
      <c r="O12" s="8" t="s">
        <v>9</v>
      </c>
    </row>
    <row r="13" spans="1:15" s="19" customFormat="1" ht="15" customHeight="1">
      <c r="A13" s="512">
        <v>2</v>
      </c>
      <c r="B13" s="509">
        <v>921</v>
      </c>
      <c r="C13" s="509">
        <v>92105</v>
      </c>
      <c r="D13" s="515" t="s">
        <v>222</v>
      </c>
      <c r="E13" s="57"/>
      <c r="F13" s="544">
        <v>6000</v>
      </c>
      <c r="G13" s="509">
        <v>0</v>
      </c>
      <c r="H13" s="537">
        <f>G13/F13</f>
        <v>0</v>
      </c>
      <c r="I13" s="540">
        <v>6000</v>
      </c>
      <c r="J13" s="540">
        <v>0</v>
      </c>
      <c r="K13" s="540"/>
      <c r="L13" s="20" t="s">
        <v>64</v>
      </c>
      <c r="M13" s="77"/>
      <c r="N13" s="509">
        <v>0</v>
      </c>
      <c r="O13" s="518" t="s">
        <v>215</v>
      </c>
    </row>
    <row r="14" spans="1:15" s="19" customFormat="1" ht="14.25" customHeight="1">
      <c r="A14" s="513"/>
      <c r="B14" s="510"/>
      <c r="C14" s="510"/>
      <c r="D14" s="516"/>
      <c r="E14" s="57"/>
      <c r="F14" s="545"/>
      <c r="G14" s="510"/>
      <c r="H14" s="543"/>
      <c r="I14" s="541"/>
      <c r="J14" s="541"/>
      <c r="K14" s="541"/>
      <c r="L14" s="20" t="s">
        <v>65</v>
      </c>
      <c r="M14" s="77"/>
      <c r="N14" s="510"/>
      <c r="O14" s="519"/>
    </row>
    <row r="15" spans="1:15" s="19" customFormat="1" ht="16.5" customHeight="1">
      <c r="A15" s="513"/>
      <c r="B15" s="510"/>
      <c r="C15" s="510"/>
      <c r="D15" s="516"/>
      <c r="E15" s="57"/>
      <c r="F15" s="545"/>
      <c r="G15" s="510"/>
      <c r="H15" s="543"/>
      <c r="I15" s="541"/>
      <c r="J15" s="541"/>
      <c r="K15" s="541"/>
      <c r="L15" s="20" t="s">
        <v>66</v>
      </c>
      <c r="M15" s="77"/>
      <c r="N15" s="510"/>
      <c r="O15" s="519"/>
    </row>
    <row r="16" spans="1:15" s="19" customFormat="1" ht="15" customHeight="1">
      <c r="A16" s="514"/>
      <c r="B16" s="511"/>
      <c r="C16" s="511"/>
      <c r="D16" s="517"/>
      <c r="E16" s="57"/>
      <c r="F16" s="546"/>
      <c r="G16" s="511"/>
      <c r="H16" s="565"/>
      <c r="I16" s="542"/>
      <c r="J16" s="542"/>
      <c r="K16" s="542"/>
      <c r="L16" s="20" t="s">
        <v>67</v>
      </c>
      <c r="M16" s="77"/>
      <c r="N16" s="511"/>
      <c r="O16" s="520"/>
    </row>
    <row r="17" spans="1:15" ht="52.5" customHeight="1">
      <c r="A17" s="18">
        <v>3</v>
      </c>
      <c r="B17" s="8">
        <v>900</v>
      </c>
      <c r="C17" s="8">
        <v>90015</v>
      </c>
      <c r="D17" s="66" t="s">
        <v>8</v>
      </c>
      <c r="E17" s="30">
        <v>20000</v>
      </c>
      <c r="F17" s="30">
        <v>100000</v>
      </c>
      <c r="G17" s="256">
        <v>0</v>
      </c>
      <c r="H17" s="212">
        <f>G17/F17</f>
        <v>0</v>
      </c>
      <c r="I17" s="30">
        <v>100000</v>
      </c>
      <c r="J17" s="30">
        <v>0</v>
      </c>
      <c r="K17" s="56"/>
      <c r="L17" s="20" t="s">
        <v>115</v>
      </c>
      <c r="M17" s="77"/>
      <c r="N17" s="8">
        <v>0</v>
      </c>
      <c r="O17" s="8" t="s">
        <v>9</v>
      </c>
    </row>
    <row r="18" spans="1:15" s="19" customFormat="1" ht="21.75" customHeight="1">
      <c r="A18" s="512">
        <v>4</v>
      </c>
      <c r="B18" s="509">
        <v>900</v>
      </c>
      <c r="C18" s="509">
        <v>90095</v>
      </c>
      <c r="D18" s="515" t="s">
        <v>268</v>
      </c>
      <c r="E18" s="57"/>
      <c r="F18" s="544">
        <v>30000</v>
      </c>
      <c r="G18" s="509">
        <v>0</v>
      </c>
      <c r="H18" s="537">
        <f>G18/F18</f>
        <v>0</v>
      </c>
      <c r="I18" s="540">
        <v>30000</v>
      </c>
      <c r="J18" s="540">
        <v>0</v>
      </c>
      <c r="K18" s="540"/>
      <c r="L18" s="81" t="s">
        <v>64</v>
      </c>
      <c r="M18" s="82"/>
      <c r="N18" s="509">
        <v>0</v>
      </c>
      <c r="O18" s="534" t="s">
        <v>9</v>
      </c>
    </row>
    <row r="19" spans="1:15" s="19" customFormat="1" ht="18.75" customHeight="1">
      <c r="A19" s="513"/>
      <c r="B19" s="510"/>
      <c r="C19" s="510"/>
      <c r="D19" s="516"/>
      <c r="E19" s="57"/>
      <c r="F19" s="545"/>
      <c r="G19" s="543"/>
      <c r="H19" s="538"/>
      <c r="I19" s="541"/>
      <c r="J19" s="541"/>
      <c r="K19" s="547"/>
      <c r="L19" s="81" t="s">
        <v>65</v>
      </c>
      <c r="M19" s="82"/>
      <c r="N19" s="510"/>
      <c r="O19" s="535"/>
    </row>
    <row r="20" spans="1:15" s="19" customFormat="1" ht="17.25" customHeight="1">
      <c r="A20" s="513"/>
      <c r="B20" s="510"/>
      <c r="C20" s="510"/>
      <c r="D20" s="516"/>
      <c r="E20" s="57"/>
      <c r="F20" s="545"/>
      <c r="G20" s="543"/>
      <c r="H20" s="538"/>
      <c r="I20" s="541"/>
      <c r="J20" s="541"/>
      <c r="K20" s="547"/>
      <c r="L20" s="81" t="s">
        <v>66</v>
      </c>
      <c r="M20" s="82"/>
      <c r="N20" s="510"/>
      <c r="O20" s="535"/>
    </row>
    <row r="21" spans="1:15" s="19" customFormat="1" ht="9" customHeight="1" hidden="1">
      <c r="A21" s="514"/>
      <c r="B21" s="511"/>
      <c r="C21" s="511"/>
      <c r="D21" s="517"/>
      <c r="E21" s="57"/>
      <c r="F21" s="546"/>
      <c r="G21" s="173"/>
      <c r="H21" s="539"/>
      <c r="I21" s="542"/>
      <c r="J21" s="542"/>
      <c r="K21" s="548"/>
      <c r="L21" s="81" t="s">
        <v>67</v>
      </c>
      <c r="M21" s="82"/>
      <c r="N21" s="511"/>
      <c r="O21" s="536"/>
    </row>
    <row r="22" spans="1:15" ht="19.5" customHeight="1">
      <c r="A22" s="18"/>
      <c r="B22" s="8"/>
      <c r="C22" s="8"/>
      <c r="D22" s="66"/>
      <c r="E22" s="30"/>
      <c r="F22" s="30"/>
      <c r="G22" s="30"/>
      <c r="H22" s="30"/>
      <c r="I22" s="30"/>
      <c r="J22" s="30"/>
      <c r="K22" s="56"/>
      <c r="L22" s="20"/>
      <c r="M22" s="77"/>
      <c r="N22" s="8"/>
      <c r="O22" s="8"/>
    </row>
    <row r="23" spans="1:15" ht="22.5" customHeight="1">
      <c r="A23" s="508" t="s">
        <v>123</v>
      </c>
      <c r="B23" s="508"/>
      <c r="C23" s="508"/>
      <c r="D23" s="508"/>
      <c r="E23" s="28">
        <f>SUM(E17:E22)</f>
        <v>20000</v>
      </c>
      <c r="F23" s="28">
        <f>SUM(F11:F22)</f>
        <v>166000</v>
      </c>
      <c r="G23" s="28">
        <f>SUM(G11:G22)</f>
        <v>0</v>
      </c>
      <c r="H23" s="213">
        <f>G23/F23</f>
        <v>0</v>
      </c>
      <c r="I23" s="28">
        <f>SUM(I11:I22)</f>
        <v>166000</v>
      </c>
      <c r="J23" s="28">
        <f>SUM(J11:J22)</f>
        <v>0</v>
      </c>
      <c r="K23" s="28">
        <f>SUM(K11:K22)</f>
        <v>0</v>
      </c>
      <c r="L23" s="28"/>
      <c r="M23" s="28">
        <f>SUM(M11:M22)</f>
        <v>0</v>
      </c>
      <c r="N23" s="28">
        <f>SUM(N11:N22)</f>
        <v>0</v>
      </c>
      <c r="O23" s="21" t="s">
        <v>101</v>
      </c>
    </row>
    <row r="25" spans="1:14" s="35" customFormat="1" ht="11.25" customHeight="1">
      <c r="A25" s="35" t="s">
        <v>23</v>
      </c>
      <c r="H25" s="38"/>
      <c r="I25" s="38"/>
      <c r="J25" s="38"/>
      <c r="K25" s="38"/>
      <c r="N25" s="35" t="s">
        <v>10</v>
      </c>
    </row>
    <row r="26" spans="1:11" s="35" customFormat="1" ht="11.25" customHeight="1">
      <c r="A26" s="35" t="s">
        <v>24</v>
      </c>
      <c r="H26" s="38"/>
      <c r="I26" s="38"/>
      <c r="J26" s="38"/>
      <c r="K26" s="38"/>
    </row>
    <row r="27" spans="1:11" s="35" customFormat="1" ht="11.25">
      <c r="A27" s="35" t="s">
        <v>25</v>
      </c>
      <c r="H27" s="38"/>
      <c r="I27" s="38"/>
      <c r="J27" s="38"/>
      <c r="K27" s="38"/>
    </row>
    <row r="28" spans="1:11" s="35" customFormat="1" ht="11.25">
      <c r="A28" s="35" t="s">
        <v>26</v>
      </c>
      <c r="H28" s="38"/>
      <c r="I28" s="38"/>
      <c r="J28" s="38"/>
      <c r="K28" s="38"/>
    </row>
    <row r="29" spans="1:11" s="35" customFormat="1" ht="11.25">
      <c r="A29" s="35" t="s">
        <v>27</v>
      </c>
      <c r="H29" s="38"/>
      <c r="I29" s="38"/>
      <c r="J29" s="38"/>
      <c r="K29" s="38"/>
    </row>
  </sheetData>
  <sheetProtection/>
  <mergeCells count="44">
    <mergeCell ref="I4:N4"/>
    <mergeCell ref="N5:N8"/>
    <mergeCell ref="G13:G16"/>
    <mergeCell ref="F13:F16"/>
    <mergeCell ref="L9:M9"/>
    <mergeCell ref="I5:I9"/>
    <mergeCell ref="F4:F9"/>
    <mergeCell ref="G4:G9"/>
    <mergeCell ref="H4:H9"/>
    <mergeCell ref="H13:H16"/>
    <mergeCell ref="J13:J16"/>
    <mergeCell ref="L10:M10"/>
    <mergeCell ref="L5:M8"/>
    <mergeCell ref="I13:I16"/>
    <mergeCell ref="K13:K16"/>
    <mergeCell ref="J5:J8"/>
    <mergeCell ref="K6:K8"/>
    <mergeCell ref="N18:N21"/>
    <mergeCell ref="O18:O21"/>
    <mergeCell ref="D18:D21"/>
    <mergeCell ref="H18:H21"/>
    <mergeCell ref="J18:J21"/>
    <mergeCell ref="G18:G20"/>
    <mergeCell ref="F18:F21"/>
    <mergeCell ref="I18:I21"/>
    <mergeCell ref="K18:K21"/>
    <mergeCell ref="O13:O16"/>
    <mergeCell ref="N13:N16"/>
    <mergeCell ref="O3:O8"/>
    <mergeCell ref="A1:O1"/>
    <mergeCell ref="C3:C9"/>
    <mergeCell ref="B3:B9"/>
    <mergeCell ref="A3:A9"/>
    <mergeCell ref="F3:N3"/>
    <mergeCell ref="E3:E7"/>
    <mergeCell ref="D3:D9"/>
    <mergeCell ref="A23:D23"/>
    <mergeCell ref="C13:C16"/>
    <mergeCell ref="B13:B16"/>
    <mergeCell ref="A13:A16"/>
    <mergeCell ref="D13:D16"/>
    <mergeCell ref="A18:A21"/>
    <mergeCell ref="B18:B21"/>
    <mergeCell ref="C18:C2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4.75390625" style="1" bestFit="1" customWidth="1"/>
    <col min="2" max="2" width="35.375" style="1" customWidth="1"/>
    <col min="3" max="3" width="14.00390625" style="1" customWidth="1"/>
    <col min="4" max="4" width="14.125" style="19" customWidth="1"/>
    <col min="5" max="5" width="9.125" style="289" customWidth="1"/>
    <col min="6" max="6" width="3.625" style="289" customWidth="1"/>
    <col min="7" max="7" width="8.25390625" style="1" customWidth="1"/>
    <col min="8" max="16384" width="9.125" style="1" customWidth="1"/>
  </cols>
  <sheetData>
    <row r="1" spans="1:4" ht="15" customHeight="1">
      <c r="A1" s="567" t="s">
        <v>140</v>
      </c>
      <c r="B1" s="567"/>
      <c r="C1" s="567"/>
      <c r="D1" s="567"/>
    </row>
    <row r="2" ht="6.75" customHeight="1">
      <c r="A2" s="6"/>
    </row>
    <row r="3" ht="12.75">
      <c r="G3" s="140" t="s">
        <v>97</v>
      </c>
    </row>
    <row r="4" spans="1:7" s="154" customFormat="1" ht="15" customHeight="1">
      <c r="A4" s="568" t="s">
        <v>110</v>
      </c>
      <c r="B4" s="568" t="s">
        <v>73</v>
      </c>
      <c r="C4" s="532" t="s">
        <v>112</v>
      </c>
      <c r="D4" s="532" t="s">
        <v>276</v>
      </c>
      <c r="E4" s="571" t="s">
        <v>272</v>
      </c>
      <c r="F4" s="572"/>
      <c r="G4" s="587" t="s">
        <v>271</v>
      </c>
    </row>
    <row r="5" spans="1:7" s="154" customFormat="1" ht="15" customHeight="1">
      <c r="A5" s="568"/>
      <c r="B5" s="568"/>
      <c r="C5" s="568"/>
      <c r="D5" s="532"/>
      <c r="E5" s="573"/>
      <c r="F5" s="574"/>
      <c r="G5" s="588"/>
    </row>
    <row r="6" spans="1:7" s="154" customFormat="1" ht="15.75" customHeight="1">
      <c r="A6" s="568"/>
      <c r="B6" s="568"/>
      <c r="C6" s="568"/>
      <c r="D6" s="532"/>
      <c r="E6" s="575"/>
      <c r="F6" s="576"/>
      <c r="G6" s="589"/>
    </row>
    <row r="7" spans="1:7" s="23" customFormat="1" ht="6.75" customHeight="1">
      <c r="A7" s="22">
        <v>1</v>
      </c>
      <c r="B7" s="22">
        <v>2</v>
      </c>
      <c r="C7" s="22">
        <v>3</v>
      </c>
      <c r="D7" s="22">
        <v>4</v>
      </c>
      <c r="E7" s="579">
        <v>5</v>
      </c>
      <c r="F7" s="580"/>
      <c r="G7" s="223">
        <v>6</v>
      </c>
    </row>
    <row r="8" spans="1:7" ht="18.75" customHeight="1">
      <c r="A8" s="566" t="s">
        <v>85</v>
      </c>
      <c r="B8" s="566"/>
      <c r="C8" s="9"/>
      <c r="D8" s="214">
        <f>SUM(D9,D10,D11,D12,D13,D14,D15,D16,D17)</f>
        <v>5334798.1899999995</v>
      </c>
      <c r="E8" s="577">
        <f>SUM(E9:F17)</f>
        <v>1364960.56</v>
      </c>
      <c r="F8" s="578"/>
      <c r="G8" s="182">
        <f>E8/D8</f>
        <v>0.2558598303790757</v>
      </c>
    </row>
    <row r="9" spans="1:7" ht="18.75" customHeight="1">
      <c r="A9" s="11" t="s">
        <v>75</v>
      </c>
      <c r="B9" s="12" t="s">
        <v>80</v>
      </c>
      <c r="C9" s="11" t="s">
        <v>86</v>
      </c>
      <c r="D9" s="218">
        <v>4524230</v>
      </c>
      <c r="E9" s="590">
        <v>0</v>
      </c>
      <c r="F9" s="591"/>
      <c r="G9" s="182">
        <f>E9/D9</f>
        <v>0</v>
      </c>
    </row>
    <row r="10" spans="1:7" ht="18.75" customHeight="1">
      <c r="A10" s="13" t="s">
        <v>76</v>
      </c>
      <c r="B10" s="14" t="s">
        <v>81</v>
      </c>
      <c r="C10" s="13" t="s">
        <v>86</v>
      </c>
      <c r="D10" s="216"/>
      <c r="E10" s="581"/>
      <c r="F10" s="582"/>
      <c r="G10" s="182"/>
    </row>
    <row r="11" spans="1:7" ht="51">
      <c r="A11" s="13" t="s">
        <v>77</v>
      </c>
      <c r="B11" s="15" t="s">
        <v>120</v>
      </c>
      <c r="C11" s="13" t="s">
        <v>103</v>
      </c>
      <c r="D11" s="216"/>
      <c r="E11" s="581"/>
      <c r="F11" s="582"/>
      <c r="G11" s="182"/>
    </row>
    <row r="12" spans="1:7" ht="18.75" customHeight="1">
      <c r="A12" s="13" t="s">
        <v>69</v>
      </c>
      <c r="B12" s="14" t="s">
        <v>88</v>
      </c>
      <c r="C12" s="13" t="s">
        <v>104</v>
      </c>
      <c r="D12" s="216"/>
      <c r="E12" s="581"/>
      <c r="F12" s="582"/>
      <c r="G12" s="182"/>
    </row>
    <row r="13" spans="1:7" ht="18.75" customHeight="1">
      <c r="A13" s="13" t="s">
        <v>79</v>
      </c>
      <c r="B13" s="14" t="s">
        <v>121</v>
      </c>
      <c r="C13" s="13" t="s">
        <v>4</v>
      </c>
      <c r="D13" s="216" t="s">
        <v>20</v>
      </c>
      <c r="E13" s="581"/>
      <c r="F13" s="582"/>
      <c r="G13" s="182"/>
    </row>
    <row r="14" spans="1:7" ht="18.75" customHeight="1">
      <c r="A14" s="13" t="s">
        <v>82</v>
      </c>
      <c r="B14" s="14" t="s">
        <v>83</v>
      </c>
      <c r="C14" s="13" t="s">
        <v>87</v>
      </c>
      <c r="D14" s="216"/>
      <c r="E14" s="581"/>
      <c r="F14" s="582"/>
      <c r="G14" s="182"/>
    </row>
    <row r="15" spans="1:7" ht="24.75" customHeight="1">
      <c r="A15" s="13" t="s">
        <v>84</v>
      </c>
      <c r="B15" s="15" t="s">
        <v>134</v>
      </c>
      <c r="C15" s="13" t="s">
        <v>113</v>
      </c>
      <c r="D15" s="216"/>
      <c r="E15" s="581"/>
      <c r="F15" s="582"/>
      <c r="G15" s="182"/>
    </row>
    <row r="16" spans="1:7" ht="18.75" customHeight="1">
      <c r="A16" s="13" t="s">
        <v>89</v>
      </c>
      <c r="B16" s="14" t="s">
        <v>128</v>
      </c>
      <c r="C16" s="13" t="s">
        <v>259</v>
      </c>
      <c r="D16" s="216">
        <v>810568.19</v>
      </c>
      <c r="E16" s="581">
        <v>1364960.56</v>
      </c>
      <c r="F16" s="582"/>
      <c r="G16" s="182">
        <f>E16/D16</f>
        <v>1.6839552511923768</v>
      </c>
    </row>
    <row r="17" spans="1:7" ht="18.75" customHeight="1">
      <c r="A17" s="16" t="s">
        <v>102</v>
      </c>
      <c r="B17" s="17" t="s">
        <v>127</v>
      </c>
      <c r="C17" s="16" t="s">
        <v>93</v>
      </c>
      <c r="D17" s="219"/>
      <c r="E17" s="592"/>
      <c r="F17" s="593"/>
      <c r="G17" s="182"/>
    </row>
    <row r="18" spans="1:7" ht="18.75" customHeight="1">
      <c r="A18" s="566" t="s">
        <v>122</v>
      </c>
      <c r="B18" s="566"/>
      <c r="C18" s="9"/>
      <c r="D18" s="214">
        <f>SUM(D19:D25)</f>
        <v>1836020</v>
      </c>
      <c r="E18" s="594">
        <f>SUM(E19:F25)</f>
        <v>1103308.47</v>
      </c>
      <c r="F18" s="595"/>
      <c r="G18" s="182">
        <f>E18/D18</f>
        <v>0.6009239932026884</v>
      </c>
    </row>
    <row r="19" spans="1:7" ht="18.75" customHeight="1">
      <c r="A19" s="11" t="s">
        <v>75</v>
      </c>
      <c r="B19" s="12" t="s">
        <v>105</v>
      </c>
      <c r="C19" s="11" t="s">
        <v>91</v>
      </c>
      <c r="D19" s="215">
        <v>1057711</v>
      </c>
      <c r="E19" s="585">
        <v>325000</v>
      </c>
      <c r="F19" s="586"/>
      <c r="G19" s="182">
        <f>E19/D19</f>
        <v>0.30726729702158717</v>
      </c>
    </row>
    <row r="20" spans="1:7" ht="18.75" customHeight="1">
      <c r="A20" s="13" t="s">
        <v>76</v>
      </c>
      <c r="B20" s="14" t="s">
        <v>90</v>
      </c>
      <c r="C20" s="13" t="s">
        <v>91</v>
      </c>
      <c r="D20" s="216"/>
      <c r="E20" s="569"/>
      <c r="F20" s="570"/>
      <c r="G20" s="182"/>
    </row>
    <row r="21" spans="1:7" ht="51">
      <c r="A21" s="13" t="s">
        <v>77</v>
      </c>
      <c r="B21" s="15" t="s">
        <v>108</v>
      </c>
      <c r="C21" s="13" t="s">
        <v>109</v>
      </c>
      <c r="D21" s="216">
        <v>778309</v>
      </c>
      <c r="E21" s="569">
        <v>778308.47</v>
      </c>
      <c r="F21" s="570"/>
      <c r="G21" s="182">
        <f>E21/D21</f>
        <v>0.9999993190365266</v>
      </c>
    </row>
    <row r="22" spans="1:7" ht="18.75" customHeight="1">
      <c r="A22" s="13" t="s">
        <v>69</v>
      </c>
      <c r="B22" s="14" t="s">
        <v>106</v>
      </c>
      <c r="C22" s="13" t="s">
        <v>100</v>
      </c>
      <c r="D22" s="216"/>
      <c r="E22" s="569"/>
      <c r="F22" s="570"/>
      <c r="G22" s="182"/>
    </row>
    <row r="23" spans="1:7" ht="18.75" customHeight="1">
      <c r="A23" s="13" t="s">
        <v>79</v>
      </c>
      <c r="B23" s="14" t="s">
        <v>107</v>
      </c>
      <c r="C23" s="13" t="s">
        <v>93</v>
      </c>
      <c r="D23" s="216"/>
      <c r="E23" s="569"/>
      <c r="F23" s="570"/>
      <c r="G23" s="182"/>
    </row>
    <row r="24" spans="1:7" ht="25.5" customHeight="1">
      <c r="A24" s="13" t="s">
        <v>82</v>
      </c>
      <c r="B24" s="15" t="s">
        <v>39</v>
      </c>
      <c r="C24" s="13" t="s">
        <v>94</v>
      </c>
      <c r="D24" s="216"/>
      <c r="E24" s="569"/>
      <c r="F24" s="570"/>
      <c r="G24" s="182"/>
    </row>
    <row r="25" spans="1:7" ht="18.75" customHeight="1">
      <c r="A25" s="16" t="s">
        <v>84</v>
      </c>
      <c r="B25" s="17" t="s">
        <v>95</v>
      </c>
      <c r="C25" s="16" t="s">
        <v>92</v>
      </c>
      <c r="D25" s="217"/>
      <c r="E25" s="583"/>
      <c r="F25" s="584"/>
      <c r="G25" s="182"/>
    </row>
  </sheetData>
  <sheetProtection/>
  <mergeCells count="28">
    <mergeCell ref="E19:F19"/>
    <mergeCell ref="G4:G6"/>
    <mergeCell ref="E9:F9"/>
    <mergeCell ref="E16:F16"/>
    <mergeCell ref="E17:F17"/>
    <mergeCell ref="E15:F15"/>
    <mergeCell ref="E18:F18"/>
    <mergeCell ref="E22:F22"/>
    <mergeCell ref="E23:F23"/>
    <mergeCell ref="E24:F24"/>
    <mergeCell ref="E25:F25"/>
    <mergeCell ref="E20:F20"/>
    <mergeCell ref="E21:F21"/>
    <mergeCell ref="E4:F6"/>
    <mergeCell ref="E8:F8"/>
    <mergeCell ref="E7:F7"/>
    <mergeCell ref="E10:F10"/>
    <mergeCell ref="E11:F11"/>
    <mergeCell ref="E12:F12"/>
    <mergeCell ref="E13:F13"/>
    <mergeCell ref="E14:F14"/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6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2.25390625" style="1" customWidth="1"/>
    <col min="6" max="6" width="11.00390625" style="1" customWidth="1"/>
    <col min="7" max="7" width="14.375" style="1" customWidth="1"/>
    <col min="8" max="16384" width="9.125" style="1" customWidth="1"/>
  </cols>
  <sheetData>
    <row r="1" spans="1:6" ht="19.5" customHeight="1">
      <c r="A1" s="524" t="s">
        <v>143</v>
      </c>
      <c r="B1" s="524"/>
      <c r="C1" s="524"/>
      <c r="D1" s="524"/>
      <c r="E1" s="524"/>
      <c r="F1" s="524"/>
    </row>
    <row r="2" spans="5:6" ht="19.5" customHeight="1">
      <c r="E2" s="2"/>
      <c r="F2" s="2"/>
    </row>
    <row r="3" ht="19.5" customHeight="1">
      <c r="H3" s="4" t="s">
        <v>97</v>
      </c>
    </row>
    <row r="4" spans="1:8" s="154" customFormat="1" ht="27.75" customHeight="1">
      <c r="A4" s="150" t="s">
        <v>110</v>
      </c>
      <c r="B4" s="150" t="s">
        <v>70</v>
      </c>
      <c r="C4" s="150" t="s">
        <v>71</v>
      </c>
      <c r="D4" s="151" t="s">
        <v>72</v>
      </c>
      <c r="E4" s="152" t="s">
        <v>202</v>
      </c>
      <c r="F4" s="152" t="s">
        <v>277</v>
      </c>
      <c r="G4" s="279" t="s">
        <v>278</v>
      </c>
      <c r="H4" s="220" t="s">
        <v>271</v>
      </c>
    </row>
    <row r="5" spans="1:8" ht="7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221">
        <v>7</v>
      </c>
      <c r="H5" s="222">
        <v>8</v>
      </c>
    </row>
    <row r="6" spans="1:8" ht="18.75" customHeight="1">
      <c r="A6" s="597" t="s">
        <v>132</v>
      </c>
      <c r="B6" s="598"/>
      <c r="C6" s="598"/>
      <c r="D6" s="598"/>
      <c r="E6" s="599"/>
      <c r="F6" s="83">
        <f>SUM(F7:F9)</f>
        <v>65000</v>
      </c>
      <c r="G6" s="83">
        <f>SUM(G7:G9)</f>
        <v>33000</v>
      </c>
      <c r="H6" s="213">
        <f>G6/F6</f>
        <v>0.5076923076923077</v>
      </c>
    </row>
    <row r="7" spans="1:8" ht="77.25" customHeight="1" hidden="1">
      <c r="A7" s="9" t="s">
        <v>75</v>
      </c>
      <c r="B7" s="10">
        <v>851</v>
      </c>
      <c r="C7" s="10">
        <v>85121</v>
      </c>
      <c r="D7" s="10">
        <v>2560</v>
      </c>
      <c r="E7" s="43" t="s">
        <v>63</v>
      </c>
      <c r="F7" s="29">
        <v>0</v>
      </c>
      <c r="G7" s="146"/>
      <c r="H7" s="213" t="e">
        <f aca="true" t="shared" si="0" ref="H7:H12">G7/F7</f>
        <v>#DIV/0!</v>
      </c>
    </row>
    <row r="8" spans="1:8" ht="55.5" customHeight="1" hidden="1">
      <c r="A8" s="9" t="s">
        <v>76</v>
      </c>
      <c r="B8" s="10">
        <v>851</v>
      </c>
      <c r="C8" s="10">
        <v>85121</v>
      </c>
      <c r="D8" s="10">
        <v>2560</v>
      </c>
      <c r="E8" s="43" t="s">
        <v>61</v>
      </c>
      <c r="F8" s="29">
        <v>0</v>
      </c>
      <c r="G8" s="146"/>
      <c r="H8" s="213" t="e">
        <f t="shared" si="0"/>
        <v>#DIV/0!</v>
      </c>
    </row>
    <row r="9" spans="1:8" ht="41.25" customHeight="1">
      <c r="A9" s="9" t="s">
        <v>75</v>
      </c>
      <c r="B9" s="10">
        <v>921</v>
      </c>
      <c r="C9" s="10">
        <v>92116</v>
      </c>
      <c r="D9" s="10">
        <v>2480</v>
      </c>
      <c r="E9" s="43" t="s">
        <v>131</v>
      </c>
      <c r="F9" s="29">
        <v>65000</v>
      </c>
      <c r="G9" s="28">
        <v>33000</v>
      </c>
      <c r="H9" s="213">
        <f t="shared" si="0"/>
        <v>0.5076923076923077</v>
      </c>
    </row>
    <row r="10" spans="1:8" ht="41.25" customHeight="1">
      <c r="A10" s="597" t="s">
        <v>133</v>
      </c>
      <c r="B10" s="598"/>
      <c r="C10" s="598"/>
      <c r="D10" s="598"/>
      <c r="E10" s="599"/>
      <c r="F10" s="83">
        <f>SUM(F11:F11)</f>
        <v>120000</v>
      </c>
      <c r="G10" s="83">
        <f>SUM(G11:G11)</f>
        <v>60000</v>
      </c>
      <c r="H10" s="213">
        <f t="shared" si="0"/>
        <v>0.5</v>
      </c>
    </row>
    <row r="11" spans="1:8" ht="60" customHeight="1">
      <c r="A11" s="9" t="s">
        <v>75</v>
      </c>
      <c r="B11" s="10">
        <v>754</v>
      </c>
      <c r="C11" s="10">
        <v>75412</v>
      </c>
      <c r="D11" s="10">
        <v>2580</v>
      </c>
      <c r="E11" s="43" t="s">
        <v>38</v>
      </c>
      <c r="F11" s="29">
        <v>120000</v>
      </c>
      <c r="G11" s="28">
        <v>60000</v>
      </c>
      <c r="H11" s="213">
        <f t="shared" si="0"/>
        <v>0.5</v>
      </c>
    </row>
    <row r="12" spans="1:8" s="41" customFormat="1" ht="30" customHeight="1">
      <c r="A12" s="422" t="s">
        <v>123</v>
      </c>
      <c r="B12" s="596"/>
      <c r="C12" s="596"/>
      <c r="D12" s="596"/>
      <c r="E12" s="423"/>
      <c r="F12" s="33">
        <f>SUM(F6,F10)</f>
        <v>185000</v>
      </c>
      <c r="G12" s="33">
        <f>SUM(G6,G10)</f>
        <v>93000</v>
      </c>
      <c r="H12" s="213">
        <f t="shared" si="0"/>
        <v>0.5027027027027027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E16" sqref="E16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8.00390625" style="0" customWidth="1"/>
    <col min="4" max="4" width="6.75390625" style="0" customWidth="1"/>
    <col min="5" max="5" width="33.375" style="0" customWidth="1"/>
    <col min="6" max="6" width="13.25390625" style="0" customWidth="1"/>
    <col min="7" max="7" width="11.875" style="0" customWidth="1"/>
    <col min="8" max="8" width="11.375" style="0" customWidth="1"/>
    <col min="9" max="9" width="7.00390625" style="0" customWidth="1"/>
  </cols>
  <sheetData>
    <row r="1" spans="1:7" ht="48" customHeight="1">
      <c r="A1" s="418" t="s">
        <v>141</v>
      </c>
      <c r="B1" s="418"/>
      <c r="C1" s="418"/>
      <c r="D1" s="418"/>
      <c r="E1" s="418"/>
      <c r="F1" s="418"/>
      <c r="G1" s="418"/>
    </row>
    <row r="2" spans="5:7" ht="19.5" customHeight="1" hidden="1">
      <c r="E2" s="2"/>
      <c r="F2" s="2"/>
      <c r="G2" s="2"/>
    </row>
    <row r="3" spans="5:9" ht="19.5" customHeight="1">
      <c r="E3" s="1"/>
      <c r="F3" s="1"/>
      <c r="I3" s="3" t="s">
        <v>97</v>
      </c>
    </row>
    <row r="4" spans="1:9" s="153" customFormat="1" ht="52.5" customHeight="1">
      <c r="A4" s="150" t="s">
        <v>110</v>
      </c>
      <c r="B4" s="150" t="s">
        <v>70</v>
      </c>
      <c r="C4" s="150" t="s">
        <v>71</v>
      </c>
      <c r="D4" s="151" t="s">
        <v>72</v>
      </c>
      <c r="E4" s="150" t="s">
        <v>200</v>
      </c>
      <c r="F4" s="152" t="s">
        <v>199</v>
      </c>
      <c r="G4" s="152" t="s">
        <v>99</v>
      </c>
      <c r="H4" s="224" t="s">
        <v>278</v>
      </c>
      <c r="I4" s="176" t="s">
        <v>271</v>
      </c>
    </row>
    <row r="5" spans="1:9" s="24" customFormat="1" ht="12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225">
        <v>9</v>
      </c>
    </row>
    <row r="6" spans="1:9" s="1" customFormat="1" ht="18.75" customHeight="1">
      <c r="A6" s="597" t="s">
        <v>132</v>
      </c>
      <c r="B6" s="598"/>
      <c r="C6" s="598"/>
      <c r="D6" s="598"/>
      <c r="E6" s="598"/>
      <c r="F6" s="600"/>
      <c r="G6" s="247">
        <f>SUM(G7:G12)</f>
        <v>1434234</v>
      </c>
      <c r="H6" s="247">
        <f>SUM(H7:H11)</f>
        <v>19617.2</v>
      </c>
      <c r="I6" s="244">
        <f aca="true" t="shared" si="0" ref="I6:I11">H6/G6*100</f>
        <v>1.3677823841855654</v>
      </c>
    </row>
    <row r="7" spans="1:9" s="1" customFormat="1" ht="104.25" customHeight="1">
      <c r="A7" s="54">
        <v>1</v>
      </c>
      <c r="B7" s="10">
        <v>600</v>
      </c>
      <c r="C7" s="10">
        <v>60014</v>
      </c>
      <c r="D7" s="10">
        <v>6300</v>
      </c>
      <c r="E7" s="43" t="s">
        <v>198</v>
      </c>
      <c r="F7" s="43" t="s">
        <v>22</v>
      </c>
      <c r="G7" s="251">
        <v>1000000</v>
      </c>
      <c r="H7" s="248">
        <v>0</v>
      </c>
      <c r="I7" s="245">
        <f t="shared" si="0"/>
        <v>0</v>
      </c>
    </row>
    <row r="8" spans="1:9" s="1" customFormat="1" ht="132.75" customHeight="1">
      <c r="A8" s="54">
        <v>2</v>
      </c>
      <c r="B8" s="10">
        <v>600</v>
      </c>
      <c r="C8" s="10">
        <v>60014</v>
      </c>
      <c r="D8" s="10">
        <v>6300</v>
      </c>
      <c r="E8" s="43" t="s">
        <v>267</v>
      </c>
      <c r="F8" s="43" t="s">
        <v>22</v>
      </c>
      <c r="G8" s="251">
        <v>300000</v>
      </c>
      <c r="H8" s="248">
        <v>0</v>
      </c>
      <c r="I8" s="245">
        <f t="shared" si="0"/>
        <v>0</v>
      </c>
    </row>
    <row r="9" spans="1:9" s="1" customFormat="1" ht="113.25" customHeight="1">
      <c r="A9" s="54">
        <v>3</v>
      </c>
      <c r="B9" s="10">
        <v>600</v>
      </c>
      <c r="C9" s="10">
        <v>60014</v>
      </c>
      <c r="D9" s="10">
        <v>6300</v>
      </c>
      <c r="E9" s="43" t="s">
        <v>265</v>
      </c>
      <c r="F9" s="43" t="s">
        <v>22</v>
      </c>
      <c r="G9" s="251">
        <v>100000</v>
      </c>
      <c r="H9" s="248">
        <v>0</v>
      </c>
      <c r="I9" s="245">
        <f t="shared" si="0"/>
        <v>0</v>
      </c>
    </row>
    <row r="10" spans="1:9" s="1" customFormat="1" ht="106.5" customHeight="1">
      <c r="A10" s="54">
        <v>4</v>
      </c>
      <c r="B10" s="10">
        <v>801</v>
      </c>
      <c r="C10" s="10">
        <v>80113</v>
      </c>
      <c r="D10" s="10">
        <v>2320</v>
      </c>
      <c r="E10" s="43" t="s">
        <v>201</v>
      </c>
      <c r="F10" s="43" t="s">
        <v>22</v>
      </c>
      <c r="G10" s="252">
        <v>19234</v>
      </c>
      <c r="H10" s="248">
        <v>9617.2</v>
      </c>
      <c r="I10" s="245">
        <f t="shared" si="0"/>
        <v>50.001039825309356</v>
      </c>
    </row>
    <row r="11" spans="1:9" s="1" customFormat="1" ht="115.5" customHeight="1">
      <c r="A11" s="54">
        <v>5</v>
      </c>
      <c r="B11" s="10">
        <v>851</v>
      </c>
      <c r="C11" s="10">
        <v>85121</v>
      </c>
      <c r="D11" s="10">
        <v>2560</v>
      </c>
      <c r="E11" s="43" t="s">
        <v>142</v>
      </c>
      <c r="F11" s="29" t="s">
        <v>135</v>
      </c>
      <c r="G11" s="248">
        <v>15000</v>
      </c>
      <c r="H11" s="248">
        <v>10000</v>
      </c>
      <c r="I11" s="245">
        <f t="shared" si="0"/>
        <v>66.66666666666666</v>
      </c>
    </row>
    <row r="12" spans="1:9" s="1" customFormat="1" ht="55.5" customHeight="1" hidden="1">
      <c r="A12" s="9"/>
      <c r="B12" s="10"/>
      <c r="C12" s="10"/>
      <c r="D12" s="10"/>
      <c r="E12" s="43"/>
      <c r="F12" s="29"/>
      <c r="G12" s="253"/>
      <c r="H12" s="248"/>
      <c r="I12" s="245" t="e">
        <f aca="true" t="shared" si="1" ref="I12:I18">H12/G12*100</f>
        <v>#DIV/0!</v>
      </c>
    </row>
    <row r="13" spans="1:9" s="1" customFormat="1" ht="41.25" customHeight="1">
      <c r="A13" s="597" t="s">
        <v>133</v>
      </c>
      <c r="B13" s="598"/>
      <c r="C13" s="598"/>
      <c r="D13" s="598"/>
      <c r="E13" s="598"/>
      <c r="F13" s="600"/>
      <c r="G13" s="249">
        <f>SUM(G14:G16)</f>
        <v>65000</v>
      </c>
      <c r="H13" s="249">
        <f>SUM(H14:H16)</f>
        <v>39497.36</v>
      </c>
      <c r="I13" s="245">
        <f t="shared" si="1"/>
        <v>60.76516923076923</v>
      </c>
    </row>
    <row r="14" spans="1:9" s="1" customFormat="1" ht="74.25" customHeight="1">
      <c r="A14" s="54">
        <v>1</v>
      </c>
      <c r="B14" s="10">
        <v>921</v>
      </c>
      <c r="C14" s="10">
        <v>92105</v>
      </c>
      <c r="D14" s="10">
        <v>2820</v>
      </c>
      <c r="E14" s="43" t="s">
        <v>217</v>
      </c>
      <c r="F14" s="43" t="s">
        <v>21</v>
      </c>
      <c r="G14" s="251">
        <v>25000</v>
      </c>
      <c r="H14" s="248">
        <v>0</v>
      </c>
      <c r="I14" s="245">
        <f t="shared" si="1"/>
        <v>0</v>
      </c>
    </row>
    <row r="15" spans="1:9" s="1" customFormat="1" ht="92.25" customHeight="1">
      <c r="A15" s="54">
        <v>2</v>
      </c>
      <c r="B15" s="10">
        <v>921</v>
      </c>
      <c r="C15" s="10">
        <v>92105</v>
      </c>
      <c r="D15" s="10">
        <v>2820</v>
      </c>
      <c r="E15" s="43" t="s">
        <v>221</v>
      </c>
      <c r="F15" s="43" t="s">
        <v>21</v>
      </c>
      <c r="G15" s="251">
        <v>20000</v>
      </c>
      <c r="H15" s="248">
        <v>20000</v>
      </c>
      <c r="I15" s="245">
        <f t="shared" si="1"/>
        <v>100</v>
      </c>
    </row>
    <row r="16" spans="1:9" s="1" customFormat="1" ht="153" customHeight="1">
      <c r="A16" s="54">
        <v>3</v>
      </c>
      <c r="B16" s="10">
        <v>926</v>
      </c>
      <c r="C16" s="10">
        <v>92605</v>
      </c>
      <c r="D16" s="10">
        <v>2820</v>
      </c>
      <c r="E16" s="43" t="s">
        <v>216</v>
      </c>
      <c r="F16" s="43" t="s">
        <v>21</v>
      </c>
      <c r="G16" s="251">
        <v>20000</v>
      </c>
      <c r="H16" s="248">
        <v>19497.36</v>
      </c>
      <c r="I16" s="245">
        <f t="shared" si="1"/>
        <v>97.4868</v>
      </c>
    </row>
    <row r="17" spans="1:9" ht="2.25" customHeight="1" hidden="1">
      <c r="A17" s="44"/>
      <c r="B17" s="44"/>
      <c r="C17" s="44"/>
      <c r="D17" s="44"/>
      <c r="E17" s="44"/>
      <c r="F17" s="44"/>
      <c r="G17" s="254"/>
      <c r="H17" s="250"/>
      <c r="I17" s="245" t="e">
        <f t="shared" si="1"/>
        <v>#DIV/0!</v>
      </c>
    </row>
    <row r="18" spans="1:9" s="27" customFormat="1" ht="26.25" customHeight="1">
      <c r="A18" s="422" t="s">
        <v>123</v>
      </c>
      <c r="B18" s="596"/>
      <c r="C18" s="596"/>
      <c r="D18" s="596"/>
      <c r="E18" s="423"/>
      <c r="F18" s="55"/>
      <c r="G18" s="255">
        <f>SUM(G6,G13)</f>
        <v>1499234</v>
      </c>
      <c r="H18" s="255">
        <f>SUM(H6,H13)</f>
        <v>59114.56</v>
      </c>
      <c r="I18" s="244">
        <f t="shared" si="1"/>
        <v>3.9429842172736205</v>
      </c>
    </row>
    <row r="19" ht="12.75">
      <c r="I19" s="246"/>
    </row>
    <row r="20" ht="12.75">
      <c r="I20" s="246"/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 10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2011-08-18T10:28:15Z</cp:lastPrinted>
  <dcterms:created xsi:type="dcterms:W3CDTF">1998-12-09T13:02:10Z</dcterms:created>
  <dcterms:modified xsi:type="dcterms:W3CDTF">2011-08-18T10:28:16Z</dcterms:modified>
  <cp:category/>
  <cp:version/>
  <cp:contentType/>
  <cp:contentStatus/>
</cp:coreProperties>
</file>