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ZAŁ 1 - dobry" sheetId="1" r:id="rId1"/>
  </sheets>
  <definedNames>
    <definedName name="_xlnm.Print_Area" localSheetId="0">'ZAŁ 1 - dobry'!$A$1:$K$196</definedName>
    <definedName name="_xlnm.Print_Titles" localSheetId="0">'ZAŁ 1 - dobry'!$3:$5</definedName>
  </definedNames>
  <calcPr fullCalcOnLoad="1"/>
</workbook>
</file>

<file path=xl/sharedStrings.xml><?xml version="1.0" encoding="utf-8"?>
<sst xmlns="http://schemas.openxmlformats.org/spreadsheetml/2006/main" count="239" uniqueCount="134">
  <si>
    <t>Załącznik Nr 1</t>
  </si>
  <si>
    <t>Dział klasy-fikacji</t>
  </si>
  <si>
    <t>Rozdz.</t>
  </si>
  <si>
    <t>Źródło dochodów (paragrafy klasyfikacji)</t>
  </si>
  <si>
    <t>Treść</t>
  </si>
  <si>
    <t>Dochody bieżące</t>
  </si>
  <si>
    <t>Dochody majątkowe</t>
  </si>
  <si>
    <t xml:space="preserve">Plan po zmianach  </t>
  </si>
  <si>
    <t>% wyk.</t>
  </si>
  <si>
    <t>DYSPONENT GŁÓWNY</t>
  </si>
  <si>
    <t xml:space="preserve"> DOCHODY  GMINY</t>
  </si>
  <si>
    <t>Rolnictwo i łowiectwo</t>
  </si>
  <si>
    <t>Infrastruktura wodociągowa i sanitarna wsi</t>
  </si>
  <si>
    <t>Środki na dofinansowanie własnych inwesycji gmin (związków gmin), powiatów (związkow powiatów), samorządów województw, pozyskane z innych źródeł</t>
  </si>
  <si>
    <t>Pozostała działalność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</si>
  <si>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</si>
  <si>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Wpłaty z tytułu odpłatnego nabycia prawa własności oraz prawa użytkowania wieczystego nieruchomości </t>
  </si>
  <si>
    <t>Dotacje celowe otrzymane z budżetu państwa na realizację zadań bieżących  z zakresu administracji rządowej oraz innych zadań zleconych gminie (związkom gmin) ustawami</t>
  </si>
  <si>
    <t>Wytwarzanie i zaopatrywanie w energię elektryczną, gaz i wodę</t>
  </si>
  <si>
    <t>Dostarczanie wody</t>
  </si>
  <si>
    <t>Wpływy z usług</t>
  </si>
  <si>
    <t>Pozostałe odsetki</t>
  </si>
  <si>
    <t>Wpływy z różnych opłat</t>
  </si>
  <si>
    <t>Transport i łączność</t>
  </si>
  <si>
    <t>U.W.</t>
  </si>
  <si>
    <t>Drogi publiczne gminne</t>
  </si>
  <si>
    <t>Dotacje celowe w ramach programów finansowanych z udziałem srodków europejskich oraz środków, o których mowa w art.5 ust 1 pkt 3 oraz ust. 3 pkt 5 i 6 ustawy, lub płatności w ramach budżetu środków europejskich</t>
  </si>
  <si>
    <t>Gospodarka mieszkaniowa</t>
  </si>
  <si>
    <t>Gospodarka gruntami i nieruchomościami</t>
  </si>
  <si>
    <t>Wpływy z opłat za zarząd, użytkowanie i użytkowanie wieczyste nieruchomości</t>
  </si>
  <si>
    <t>Wpływy z różnych dochodów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</si>
  <si>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</si>
  <si>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</si>
  <si>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</si>
  <si>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adminisrtacji rządowej oraz innych zadań zleconych ustawami</t>
  </si>
  <si>
    <t>Urzędy gmin ( miast i miast na prawach powiatu)</t>
  </si>
  <si>
    <t xml:space="preserve">Bezpieczeństwo publiczne i ochrona przeciwpożarowa </t>
  </si>
  <si>
    <t>Ochotnicze straże pożarne</t>
  </si>
  <si>
    <t>Otrzymane spadki, zapisy i darowizny w postaci pieniężnej</t>
  </si>
  <si>
    <t>Urzędy naczelnych organów władzy państwowej, kontroli i ochrony prawa oraz sądownictwa</t>
  </si>
  <si>
    <t>KRAJOWE BIURO WYBORCZE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</si>
  <si>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</si>
  <si>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gmin)ustawami</t>
  </si>
  <si>
    <t>Wybory Prezydenta Rzeczypospolitej Polskiej</t>
  </si>
  <si>
    <t xml:space="preserve">Wybory do rad gmin, rad powiatów i sejmków województw, wybory wójtów, burmistrzów i prezydentów miast oraz referenda gminne, powiatowe i wojewódzkie 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</si>
  <si>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</si>
  <si>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</si>
  <si>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</si>
  <si>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</si>
  <si>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</si>
  <si>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</si>
  <si>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</si>
  <si>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czynności cywilnoprawnych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</si>
  <si>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</si>
  <si>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</si>
  <si>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Podatek od środków transportowych</t>
  </si>
  <si>
    <t>Podatek od spadków i darowizn</t>
  </si>
  <si>
    <t>Opłata od posiadania psów</t>
  </si>
  <si>
    <t>Wpływy z opłaty targowej</t>
  </si>
  <si>
    <t>Wpływy z innych opłat stanowiacych dochody jednostek samorzadu terytorialnego na podstawie ustaw</t>
  </si>
  <si>
    <t>Wpływy z opłaty skarbowej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</si>
  <si>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</si>
  <si>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</si>
  <si>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</si>
  <si>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</si>
  <si>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</si>
  <si>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</si>
  <si>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</si>
  <si>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</si>
  <si>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</si>
  <si>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</si>
  <si>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</si>
  <si>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Część równoważąca subwencji ogólnej dla gmin</t>
  </si>
  <si>
    <t>Oświata i wychowanie</t>
  </si>
  <si>
    <t>Szkoły podstawowe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</si>
  <si>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</si>
  <si>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</si>
  <si>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Przedszkola</t>
  </si>
  <si>
    <t xml:space="preserve">Gimnazja </t>
  </si>
  <si>
    <t>Zespoły obsługi ekonomiczno-administracyjnej szkół</t>
  </si>
  <si>
    <t>Stołówki szkolne i przedszkolne</t>
  </si>
  <si>
    <t>Pomoc społeczna</t>
  </si>
  <si>
    <t>Świadczenia rodzinne, świadczenia z funduszu alimentacyjnego oraz składki na ubezpieczenia emerytalne i rentowe z ubezpieczenia społecznego</t>
  </si>
  <si>
    <t>Odsetki od dotacji oraz płatności wykorzystanych niezgodnie z przeznaczeniem lub wykorzytanych z naruszeniem procedur, o których mowa w art.184 ustawy, pobranych nienależnie lub w nadmerej wysokości</t>
  </si>
  <si>
    <t>Dochody jednostek samorządu terytorialnego związane z realizacją zadań z zakresu administracji rządowej oraz innych zadań zleconych ustawami</t>
  </si>
  <si>
    <t>Wpływy ze zwrotów dotacji oraz płatności, w tym wykorzystanych niezgodnie z przeznaczeniem lub wykorzystanych z naruszeniem procedur, o których mowa w art..184 ustawy, pobranych nienależnie lub w nadmiernej wysokości</t>
  </si>
  <si>
    <t>Składki na ubezpieczenia zdrowotne opłacane za osoby pobierające niektóre świadczenia z  pomocy społecznej, niektóre świadczenia rodzinne oraz za osoby uczestniczące w zajęciach w centrum intergacji społecznej</t>
  </si>
  <si>
    <t>Wpływy ze zwrotów dotacji wykorzystanych niezgodnie z przeznaczeniem lub pobranych w nadmiernej wysokości</t>
  </si>
  <si>
    <t>Zasiłki i pomoc w naturze oraz składki na ubezpieczenia emerytalne i rentowe</t>
  </si>
  <si>
    <t>Zasiłki stale</t>
  </si>
  <si>
    <t>Ośrodki pomocy społecznej</t>
  </si>
  <si>
    <t xml:space="preserve">Wpływy z różnych dochodów </t>
  </si>
  <si>
    <t>Usługi opiekuńcze i specjalistyczne usługi opiekuńcze</t>
  </si>
  <si>
    <t>Pozostałe zadania w zakresie polityki społecznej</t>
  </si>
  <si>
    <t>Powiatowe urzędy pracy</t>
  </si>
  <si>
    <t xml:space="preserve">Dotacje celowe w ramach programów finansowanych z udziałem środków europejskich oraz środków, o których mowa w art. 5 ust. 1 pkt 3 oraz ust. 3 pkt 5 i 6 ustawy lub płatności w ramach budżetu środków europejskich </t>
  </si>
  <si>
    <t>Edukacyjna opieka wychowawcza</t>
  </si>
  <si>
    <t>Pomoc materialna dla uczniów</t>
  </si>
  <si>
    <t>Gospodarka komunalna i ochrona środowiska</t>
  </si>
  <si>
    <t>Utrzymanie zieleni w miastach i gminach</t>
  </si>
  <si>
    <t>Wpływy i wydatki związane z gromadzeniem środków z opłat produktowych</t>
  </si>
  <si>
    <t>Wpływy z opłaty produktowej</t>
  </si>
  <si>
    <t xml:space="preserve">Wpływy ze sprzedaży składników majątkowych </t>
  </si>
  <si>
    <t>Wpływy i wydatki związane z gromadzeniem środków z opłat i kar za korzystanie ze środowiska</t>
  </si>
  <si>
    <t>Kultura i chrona dziedzictwa narodowego</t>
  </si>
  <si>
    <t>Pozostałe zadania w zakresie kultury</t>
  </si>
  <si>
    <t>Domy i ośrodki kultury, świetlice i kluby</t>
  </si>
  <si>
    <t xml:space="preserve">Kultura fizyczna i sport </t>
  </si>
  <si>
    <t>IV. DOTACJE CELOWE OTRZYMANE Z BUDŻETU PAŃSTWA NA ZADANIA REALIZOWANE NA PODSTAWIE POROZUMIEŃ Z ORGANAMI ADMINISTRACJI RZĄDOWEJ</t>
  </si>
  <si>
    <t>Kultura i ochrona dziedzictwa narodowego</t>
  </si>
  <si>
    <t>Biblioteki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</si>
  <si>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</si>
  <si>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</si>
  <si>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V. DOTACJE CELOWE OTRZYMANE Z FUNDUSZY CELOWYCH</t>
  </si>
  <si>
    <t>Dotacje otrzymane z państwowych funduszy celowych na realizację zadań bieżących jednostek sektora finansów publicznych</t>
  </si>
  <si>
    <t>Dotacje otrzymane z funduszy celowych na realizację zadań bieżących jednostek sektora finansów publicznych</t>
  </si>
  <si>
    <t xml:space="preserve">VII. ŚRODKI INNE </t>
  </si>
  <si>
    <t>Urzędy gmin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</si>
  <si>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</si>
  <si>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</si>
  <si>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RAZEM ŚRODKI INNE</t>
  </si>
  <si>
    <t>Drogi wewnętrzne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</si>
  <si>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</si>
  <si>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środków, o których mowa w art. 5 ust. 1 pkt 3 oraz ust. 3 pkt 5 i 6 ustawy, lub płatności w ramach budżetu środków europejskich</t>
  </si>
  <si>
    <t>Informatyka</t>
  </si>
  <si>
    <t>Spis powszechny i inne</t>
  </si>
  <si>
    <t>Promocja jednostek samorządu terytorialnego</t>
  </si>
  <si>
    <t>Bezpieczeństwo publiczne i ochrona przeciwpożarowa</t>
  </si>
  <si>
    <t>Usuwanie skutków klęsk żywiołowych</t>
  </si>
  <si>
    <t>Dotacje celowe otrzymane od samorządu województwa na zadania bieżące realizowane na podstawie porozumień (umów) między jednostkami samorządu terytorialnego</t>
  </si>
  <si>
    <t>DOCHODY BUDŻETU ZA  2010 ROK</t>
  </si>
  <si>
    <t>Wykonanie za  2010 r.</t>
  </si>
  <si>
    <t xml:space="preserve">Wykonanie za  2010 r. </t>
  </si>
  <si>
    <t xml:space="preserve">RAZEM WYKONANIE DOCHODÓW ZA  2010 ROK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</si>
</sst>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  <numFmt numFmtId="178" formatCode="[$-415]d\ mmmm\ yyyy"/>
    <numFmt numFmtId="179" formatCode="yyyy/mm/dd;@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7"/>
      <name val="Arial CE"/>
      <family val="2"/>
    </font>
    <font>
      <sz val="7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7"/>
      <name val="Arial CE"/>
      <family val="0"/>
    </font>
    <font>
      <i/>
      <sz val="7"/>
      <name val="Arial CE"/>
      <family val="0"/>
    </font>
    <font>
      <b/>
      <sz val="7"/>
      <color indexed="10"/>
      <name val="Arial CE"/>
      <family val="2"/>
    </font>
    <font>
      <sz val="7"/>
      <color indexed="10"/>
      <name val="Arial CE"/>
      <family val="0"/>
    </font>
    <font>
      <sz val="7"/>
      <name val="Arial"/>
      <family val="2"/>
    </font>
    <font>
      <b/>
      <i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sz val="8"/>
      <color indexed="10"/>
      <name val="Arial CE"/>
      <family val="2"/>
    </font>
    <font>
      <b/>
      <i/>
      <sz val="7"/>
      <color indexed="10"/>
      <name val="Arial CE"/>
      <family val="2"/>
    </font>
    <font>
      <i/>
      <sz val="7"/>
      <color indexed="10"/>
      <name val="Arial CE"/>
      <family val="2"/>
    </font>
    <font>
      <b/>
      <sz val="12"/>
      <color indexed="10"/>
      <name val="Arial CE"/>
      <family val="0"/>
    </font>
    <font>
      <b/>
      <sz val="7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170" fontId="22" fillId="0" borderId="0" xfId="0" applyNumberFormat="1" applyFont="1" applyAlignment="1">
      <alignment/>
    </xf>
    <xf numFmtId="170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169" fontId="25" fillId="0" borderId="10" xfId="0" applyNumberFormat="1" applyFont="1" applyFill="1" applyBorder="1" applyAlignment="1">
      <alignment horizontal="center"/>
    </xf>
    <xf numFmtId="170" fontId="26" fillId="0" borderId="10" xfId="0" applyNumberFormat="1" applyFont="1" applyFill="1" applyBorder="1" applyAlignment="1">
      <alignment horizontal="center"/>
    </xf>
    <xf numFmtId="169" fontId="26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Fill="1" applyBorder="1" applyAlignment="1">
      <alignment horizontal="center"/>
    </xf>
    <xf numFmtId="168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wrapText="1"/>
    </xf>
    <xf numFmtId="2" fontId="26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170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2" fontId="25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wrapText="1"/>
    </xf>
    <xf numFmtId="2" fontId="26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0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Alignment="1">
      <alignment/>
    </xf>
    <xf numFmtId="170" fontId="25" fillId="0" borderId="10" xfId="0" applyNumberFormat="1" applyFont="1" applyFill="1" applyBorder="1" applyAlignment="1">
      <alignment horizontal="center"/>
    </xf>
    <xf numFmtId="169" fontId="25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170" fontId="27" fillId="0" borderId="10" xfId="0" applyNumberFormat="1" applyFont="1" applyFill="1" applyBorder="1" applyAlignment="1">
      <alignment horizontal="center"/>
    </xf>
    <xf numFmtId="170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170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170" fontId="25" fillId="0" borderId="10" xfId="0" applyNumberFormat="1" applyFont="1" applyFill="1" applyBorder="1" applyAlignment="1">
      <alignment horizontal="center"/>
    </xf>
    <xf numFmtId="169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170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2" fontId="30" fillId="0" borderId="10" xfId="0" applyNumberFormat="1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 wrapText="1"/>
    </xf>
    <xf numFmtId="2" fontId="32" fillId="0" borderId="1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10" xfId="0" applyFont="1" applyFill="1" applyBorder="1" applyAlignment="1">
      <alignment horizontal="center"/>
    </xf>
    <xf numFmtId="170" fontId="35" fillId="0" borderId="10" xfId="0" applyNumberFormat="1" applyFont="1" applyFill="1" applyBorder="1" applyAlignment="1">
      <alignment horizontal="center"/>
    </xf>
    <xf numFmtId="169" fontId="35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wrapText="1"/>
    </xf>
    <xf numFmtId="2" fontId="34" fillId="0" borderId="1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16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7" fillId="0" borderId="0" xfId="0" applyFont="1" applyFill="1" applyAlignment="1">
      <alignment/>
    </xf>
    <xf numFmtId="170" fontId="28" fillId="0" borderId="10" xfId="0" applyNumberFormat="1" applyFont="1" applyFill="1" applyBorder="1" applyAlignment="1">
      <alignment horizontal="center"/>
    </xf>
    <xf numFmtId="169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4" fontId="30" fillId="0" borderId="10" xfId="0" applyNumberFormat="1" applyFont="1" applyFill="1" applyBorder="1" applyAlignment="1">
      <alignment wrapText="1"/>
    </xf>
    <xf numFmtId="4" fontId="30" fillId="0" borderId="10" xfId="0" applyNumberFormat="1" applyFont="1" applyFill="1" applyBorder="1" applyAlignment="1">
      <alignment wrapText="1"/>
    </xf>
    <xf numFmtId="168" fontId="21" fillId="0" borderId="10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/>
    </xf>
    <xf numFmtId="4" fontId="36" fillId="0" borderId="0" xfId="0" applyNumberFormat="1" applyFont="1" applyAlignment="1">
      <alignment wrapText="1"/>
    </xf>
    <xf numFmtId="4" fontId="22" fillId="0" borderId="0" xfId="0" applyNumberFormat="1" applyFont="1" applyAlignment="1">
      <alignment/>
    </xf>
    <xf numFmtId="170" fontId="35" fillId="0" borderId="10" xfId="0" applyNumberFormat="1" applyFont="1" applyFill="1" applyBorder="1" applyAlignment="1">
      <alignment horizontal="center"/>
    </xf>
    <xf numFmtId="169" fontId="35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wrapText="1"/>
    </xf>
    <xf numFmtId="2" fontId="34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wrapText="1"/>
    </xf>
    <xf numFmtId="4" fontId="35" fillId="0" borderId="10" xfId="0" applyNumberFormat="1" applyFont="1" applyFill="1" applyBorder="1" applyAlignment="1">
      <alignment wrapText="1"/>
    </xf>
    <xf numFmtId="2" fontId="35" fillId="0" borderId="10" xfId="0" applyNumberFormat="1" applyFont="1" applyFill="1" applyBorder="1" applyAlignment="1">
      <alignment/>
    </xf>
    <xf numFmtId="169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 wrapText="1"/>
    </xf>
    <xf numFmtId="2" fontId="35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70" fontId="34" fillId="0" borderId="10" xfId="0" applyNumberFormat="1" applyFont="1" applyFill="1" applyBorder="1" applyAlignment="1">
      <alignment horizontal="center"/>
    </xf>
    <xf numFmtId="169" fontId="34" fillId="0" borderId="10" xfId="0" applyNumberFormat="1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/>
    </xf>
    <xf numFmtId="170" fontId="27" fillId="0" borderId="10" xfId="0" applyNumberFormat="1" applyFont="1" applyFill="1" applyBorder="1" applyAlignment="1">
      <alignment horizontal="center"/>
    </xf>
    <xf numFmtId="16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0" xfId="0" applyFont="1" applyAlignment="1">
      <alignment wrapText="1"/>
    </xf>
    <xf numFmtId="170" fontId="26" fillId="0" borderId="10" xfId="0" applyNumberFormat="1" applyFont="1" applyFill="1" applyBorder="1" applyAlignment="1">
      <alignment horizontal="center"/>
    </xf>
    <xf numFmtId="169" fontId="26" fillId="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169" fontId="21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169" fontId="39" fillId="0" borderId="10" xfId="0" applyNumberFormat="1" applyFont="1" applyBorder="1" applyAlignment="1">
      <alignment horizontal="center" wrapText="1"/>
    </xf>
    <xf numFmtId="169" fontId="3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4" fillId="0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4" fontId="38" fillId="0" borderId="10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4" fillId="0" borderId="15" xfId="0" applyFont="1" applyFill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31" fillId="0" borderId="15" xfId="0" applyFont="1" applyFill="1" applyBorder="1" applyAlignment="1">
      <alignment horizontal="left" wrapText="1"/>
    </xf>
    <xf numFmtId="0" fontId="31" fillId="0" borderId="16" xfId="0" applyFont="1" applyFill="1" applyBorder="1" applyAlignment="1">
      <alignment horizontal="left" wrapText="1"/>
    </xf>
    <xf numFmtId="0" fontId="31" fillId="0" borderId="17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170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22"/>
  <sheetViews>
    <sheetView tabSelected="1" workbookViewId="0" topLeftCell="A87">
      <selection activeCell="E94" sqref="E94"/>
    </sheetView>
  </sheetViews>
  <sheetFormatPr defaultColWidth="9.00390625" defaultRowHeight="12.75"/>
  <cols>
    <col min="1" max="1" width="4.25390625" style="1" customWidth="1"/>
    <col min="2" max="2" width="4.75390625" style="2" customWidth="1"/>
    <col min="3" max="3" width="5.625" style="3" customWidth="1"/>
    <col min="4" max="4" width="2.75390625" style="4" hidden="1" customWidth="1"/>
    <col min="5" max="5" width="27.25390625" style="5" customWidth="1"/>
    <col min="6" max="6" width="10.875" style="6" customWidth="1"/>
    <col min="7" max="7" width="10.875" style="110" customWidth="1"/>
    <col min="8" max="8" width="6.125" style="8" customWidth="1"/>
    <col min="9" max="9" width="9.875" style="6" customWidth="1"/>
    <col min="10" max="10" width="9.875" style="110" customWidth="1"/>
    <col min="11" max="11" width="5.25390625" style="8" customWidth="1"/>
    <col min="12" max="16384" width="9.125" style="9" customWidth="1"/>
  </cols>
  <sheetData>
    <row r="1" spans="7:10" ht="9.75">
      <c r="G1" s="7"/>
      <c r="J1" s="7" t="s">
        <v>0</v>
      </c>
    </row>
    <row r="2" spans="1:67" s="15" customFormat="1" ht="14.25" customHeight="1">
      <c r="A2" s="10"/>
      <c r="B2" s="11"/>
      <c r="C2" s="12"/>
      <c r="D2" s="13"/>
      <c r="E2" s="172" t="s">
        <v>130</v>
      </c>
      <c r="F2" s="173"/>
      <c r="G2" s="173"/>
      <c r="H2" s="173"/>
      <c r="I2" s="14"/>
      <c r="J2" s="14"/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7" s="15" customFormat="1" ht="14.25" customHeight="1">
      <c r="A3" s="177" t="s">
        <v>1</v>
      </c>
      <c r="B3" s="180" t="s">
        <v>2</v>
      </c>
      <c r="C3" s="180" t="s">
        <v>3</v>
      </c>
      <c r="D3" s="148"/>
      <c r="E3" s="177" t="s">
        <v>4</v>
      </c>
      <c r="F3" s="160" t="s">
        <v>5</v>
      </c>
      <c r="G3" s="160"/>
      <c r="H3" s="160"/>
      <c r="I3" s="160" t="s">
        <v>6</v>
      </c>
      <c r="J3" s="160"/>
      <c r="K3" s="16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16" customFormat="1" ht="45" customHeight="1">
      <c r="A4" s="178"/>
      <c r="B4" s="181"/>
      <c r="C4" s="178"/>
      <c r="D4" s="147"/>
      <c r="E4" s="179"/>
      <c r="F4" s="161" t="s">
        <v>7</v>
      </c>
      <c r="G4" s="161" t="s">
        <v>131</v>
      </c>
      <c r="H4" s="159" t="s">
        <v>8</v>
      </c>
      <c r="I4" s="161" t="s">
        <v>7</v>
      </c>
      <c r="J4" s="161" t="s">
        <v>132</v>
      </c>
      <c r="K4" s="159" t="s">
        <v>8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17" customFormat="1" ht="12" customHeight="1">
      <c r="A5" s="178"/>
      <c r="B5" s="181"/>
      <c r="C5" s="178"/>
      <c r="D5" s="149" t="s">
        <v>9</v>
      </c>
      <c r="E5" s="179"/>
      <c r="F5" s="161"/>
      <c r="G5" s="161"/>
      <c r="H5" s="159"/>
      <c r="I5" s="161"/>
      <c r="J5" s="161"/>
      <c r="K5" s="15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11" s="5" customFormat="1" ht="10.5" customHeight="1">
      <c r="A6" s="176" t="s">
        <v>10</v>
      </c>
      <c r="B6" s="175"/>
      <c r="C6" s="175"/>
      <c r="D6" s="175"/>
      <c r="E6" s="175"/>
      <c r="F6" s="175"/>
      <c r="G6" s="175"/>
      <c r="H6" s="175"/>
      <c r="I6" s="150"/>
      <c r="J6" s="150"/>
      <c r="K6" s="150"/>
    </row>
    <row r="7" spans="1:11" s="5" customFormat="1" ht="2.25" customHeight="1">
      <c r="A7" s="175"/>
      <c r="B7" s="175"/>
      <c r="C7" s="175"/>
      <c r="D7" s="175"/>
      <c r="E7" s="175"/>
      <c r="F7" s="175"/>
      <c r="G7" s="175"/>
      <c r="H7" s="175"/>
      <c r="I7" s="150"/>
      <c r="J7" s="150"/>
      <c r="K7" s="150"/>
    </row>
    <row r="8" spans="1:11" s="144" customFormat="1" ht="9">
      <c r="A8" s="145">
        <v>10</v>
      </c>
      <c r="B8" s="57"/>
      <c r="C8" s="57"/>
      <c r="D8" s="58"/>
      <c r="E8" s="59" t="s">
        <v>11</v>
      </c>
      <c r="F8" s="53">
        <f>SUM(F12)</f>
        <v>17841</v>
      </c>
      <c r="G8" s="53">
        <f>SUM(G12)</f>
        <v>18056.940000000002</v>
      </c>
      <c r="H8" s="60">
        <f>ROUND((G8/F8)*100,2)</f>
        <v>101.21</v>
      </c>
      <c r="I8" s="53">
        <f>SUM(I9,I12)</f>
        <v>15000</v>
      </c>
      <c r="J8" s="53">
        <f>SUM(J9)</f>
        <v>0</v>
      </c>
      <c r="K8" s="60">
        <f>ROUND((J8/I8)*100,2)</f>
        <v>0</v>
      </c>
    </row>
    <row r="9" spans="1:11" s="30" customFormat="1" ht="30" customHeight="1" hidden="1">
      <c r="A9" s="25"/>
      <c r="B9" s="26">
        <v>1010</v>
      </c>
      <c r="C9" s="19"/>
      <c r="D9" s="20"/>
      <c r="E9" s="27" t="s">
        <v>12</v>
      </c>
      <c r="F9" s="28"/>
      <c r="G9" s="28"/>
      <c r="H9" s="29"/>
      <c r="I9" s="28">
        <f>SUM(I11)</f>
        <v>0</v>
      </c>
      <c r="J9" s="28">
        <f>SUM(J11:J12)</f>
        <v>0</v>
      </c>
      <c r="K9" s="28">
        <f>SUM(K11:K12)</f>
        <v>0</v>
      </c>
    </row>
    <row r="10" spans="1:11" s="38" customFormat="1" ht="9.75" hidden="1">
      <c r="A10" s="43"/>
      <c r="B10" s="32"/>
      <c r="C10" s="32"/>
      <c r="D10" s="33"/>
      <c r="E10" s="34"/>
      <c r="F10" s="40">
        <v>0</v>
      </c>
      <c r="G10" s="36">
        <v>0</v>
      </c>
      <c r="H10" s="67">
        <v>0</v>
      </c>
      <c r="I10" s="40"/>
      <c r="J10" s="36"/>
      <c r="K10" s="67"/>
    </row>
    <row r="11" spans="1:11" s="38" customFormat="1" ht="60" customHeight="1" hidden="1">
      <c r="A11" s="43"/>
      <c r="B11" s="32"/>
      <c r="C11" s="32">
        <v>6298</v>
      </c>
      <c r="D11" s="33"/>
      <c r="E11" s="34" t="s">
        <v>13</v>
      </c>
      <c r="F11" s="40"/>
      <c r="G11" s="36"/>
      <c r="H11" s="23"/>
      <c r="I11" s="40">
        <v>0</v>
      </c>
      <c r="J11" s="36">
        <v>0</v>
      </c>
      <c r="K11" s="67">
        <v>0</v>
      </c>
    </row>
    <row r="12" spans="1:11" s="24" customFormat="1" ht="9.75">
      <c r="A12" s="25"/>
      <c r="B12" s="26">
        <v>1095</v>
      </c>
      <c r="C12" s="19"/>
      <c r="D12" s="20"/>
      <c r="E12" s="27" t="s">
        <v>14</v>
      </c>
      <c r="F12" s="28">
        <f>SUM(F13:F18)</f>
        <v>17841</v>
      </c>
      <c r="G12" s="28">
        <f>SUM(G13:G18)</f>
        <v>18056.940000000002</v>
      </c>
      <c r="H12" s="29">
        <f>ROUND((G12/F12)*100,2)</f>
        <v>101.21</v>
      </c>
      <c r="I12" s="28">
        <f>SUM(I13:I18)</f>
        <v>15000</v>
      </c>
      <c r="J12" s="28">
        <f>SUM(J13:J18)</f>
        <v>0</v>
      </c>
      <c r="K12" s="29">
        <f>ROUND((J12/I12)*100,2)</f>
        <v>0</v>
      </c>
    </row>
    <row r="13" spans="1:11" s="138" customFormat="1" ht="57.75" customHeight="1">
      <c r="A13" s="31"/>
      <c r="B13" s="107"/>
      <c r="C13" s="73">
        <v>750</v>
      </c>
      <c r="D13" s="74"/>
      <c r="E13" s="137" t="s">
        <v>15</v>
      </c>
      <c r="F13" s="35">
        <v>1350</v>
      </c>
      <c r="G13" s="35">
        <v>1553.18</v>
      </c>
      <c r="H13" s="39">
        <f>ROUND((G13/F13)*100,2)</f>
        <v>115.05</v>
      </c>
      <c r="I13" s="35"/>
      <c r="J13" s="35"/>
      <c r="K13" s="41"/>
    </row>
    <row r="14" spans="1:11" s="138" customFormat="1" ht="32.25" customHeight="1">
      <c r="A14" s="31"/>
      <c r="B14" s="107"/>
      <c r="C14" s="73">
        <v>770</v>
      </c>
      <c r="D14" s="74"/>
      <c r="E14" s="137" t="s">
        <v>16</v>
      </c>
      <c r="F14" s="35"/>
      <c r="G14" s="35"/>
      <c r="H14" s="41"/>
      <c r="I14" s="35">
        <v>15000</v>
      </c>
      <c r="J14" s="35">
        <v>0</v>
      </c>
      <c r="K14" s="39">
        <f>ROUND((J14/I14)*100,2)</f>
        <v>0</v>
      </c>
    </row>
    <row r="15" spans="1:11" s="138" customFormat="1" ht="12" customHeight="1">
      <c r="A15" s="31"/>
      <c r="B15" s="107"/>
      <c r="C15" s="73">
        <v>920</v>
      </c>
      <c r="D15" s="74"/>
      <c r="E15" s="16" t="s">
        <v>21</v>
      </c>
      <c r="F15" s="35">
        <v>0</v>
      </c>
      <c r="G15" s="35">
        <v>13.6</v>
      </c>
      <c r="H15" s="39">
        <v>0</v>
      </c>
      <c r="I15" s="35"/>
      <c r="J15" s="35"/>
      <c r="K15" s="39"/>
    </row>
    <row r="16" spans="1:11" s="138" customFormat="1" ht="51" customHeight="1">
      <c r="A16" s="31"/>
      <c r="B16" s="73"/>
      <c r="C16" s="73">
        <v>2010</v>
      </c>
      <c r="D16" s="74"/>
      <c r="E16" s="137" t="s">
        <v>17</v>
      </c>
      <c r="F16" s="35">
        <v>14491</v>
      </c>
      <c r="G16" s="35">
        <v>14490.16</v>
      </c>
      <c r="H16" s="41">
        <f>ROUND((G16/F16)*100,2)</f>
        <v>99.99</v>
      </c>
      <c r="I16" s="35"/>
      <c r="J16" s="35"/>
      <c r="K16" s="41"/>
    </row>
    <row r="17" spans="1:11" s="38" customFormat="1" ht="70.5" customHeight="1" hidden="1">
      <c r="A17" s="94"/>
      <c r="B17" s="55"/>
      <c r="C17" s="55">
        <v>6298</v>
      </c>
      <c r="D17" s="120"/>
      <c r="E17" s="121"/>
      <c r="F17" s="101"/>
      <c r="G17" s="122"/>
      <c r="H17" s="41" t="e">
        <f>ROUND((G17/F17)*100,2)</f>
        <v>#DIV/0!</v>
      </c>
      <c r="I17" s="101"/>
      <c r="J17" s="122"/>
      <c r="K17" s="103"/>
    </row>
    <row r="18" spans="1:11" s="75" customFormat="1" ht="42" customHeight="1">
      <c r="A18" s="31"/>
      <c r="B18" s="73"/>
      <c r="C18" s="73">
        <v>2700</v>
      </c>
      <c r="D18" s="74"/>
      <c r="E18" s="155" t="s">
        <v>122</v>
      </c>
      <c r="F18" s="35">
        <v>2000</v>
      </c>
      <c r="G18" s="143">
        <v>2000</v>
      </c>
      <c r="H18" s="41">
        <f>ROUND((G18/F18)*100,2)</f>
        <v>100</v>
      </c>
      <c r="I18" s="35"/>
      <c r="J18" s="143"/>
      <c r="K18" s="41"/>
    </row>
    <row r="19" spans="1:11" s="38" customFormat="1" ht="22.5" customHeight="1">
      <c r="A19" s="51">
        <v>400</v>
      </c>
      <c r="B19" s="32"/>
      <c r="C19" s="32"/>
      <c r="D19" s="33"/>
      <c r="E19" s="34" t="s">
        <v>18</v>
      </c>
      <c r="F19" s="40">
        <f>SUM(F20,F23)</f>
        <v>0</v>
      </c>
      <c r="G19" s="40">
        <f>SUM(G20)</f>
        <v>200</v>
      </c>
      <c r="H19" s="67">
        <v>0</v>
      </c>
      <c r="I19" s="40"/>
      <c r="J19" s="40"/>
      <c r="K19" s="67"/>
    </row>
    <row r="20" spans="1:11" s="30" customFormat="1" ht="9" customHeight="1">
      <c r="A20" s="25"/>
      <c r="B20" s="19">
        <v>40002</v>
      </c>
      <c r="C20" s="19"/>
      <c r="D20" s="20"/>
      <c r="E20" s="27" t="s">
        <v>19</v>
      </c>
      <c r="F20" s="28">
        <f>SUM(F21:F22)</f>
        <v>0</v>
      </c>
      <c r="G20" s="28">
        <f>SUM(G21:G22)</f>
        <v>200</v>
      </c>
      <c r="H20" s="29">
        <v>0</v>
      </c>
      <c r="I20" s="28"/>
      <c r="J20" s="28"/>
      <c r="K20" s="29"/>
    </row>
    <row r="21" spans="1:11" s="38" customFormat="1" ht="9.75" customHeight="1">
      <c r="A21" s="43"/>
      <c r="B21" s="32"/>
      <c r="C21" s="32">
        <v>830</v>
      </c>
      <c r="D21" s="33"/>
      <c r="E21" s="34" t="s">
        <v>20</v>
      </c>
      <c r="F21" s="40">
        <v>0</v>
      </c>
      <c r="G21" s="40">
        <v>200</v>
      </c>
      <c r="H21" s="29">
        <v>0</v>
      </c>
      <c r="I21" s="40"/>
      <c r="J21" s="40"/>
      <c r="K21" s="29"/>
    </row>
    <row r="22" spans="1:11" s="38" customFormat="1" ht="9.75" hidden="1">
      <c r="A22" s="126"/>
      <c r="B22" s="55"/>
      <c r="C22" s="55">
        <v>920</v>
      </c>
      <c r="D22" s="120"/>
      <c r="E22" s="121" t="s">
        <v>21</v>
      </c>
      <c r="F22" s="123">
        <v>0</v>
      </c>
      <c r="G22" s="123"/>
      <c r="H22" s="119">
        <v>0</v>
      </c>
      <c r="I22" s="123"/>
      <c r="J22" s="123"/>
      <c r="K22" s="119"/>
    </row>
    <row r="23" spans="1:11" s="47" customFormat="1" ht="9" customHeight="1" hidden="1">
      <c r="A23" s="94"/>
      <c r="B23" s="54">
        <v>40095</v>
      </c>
      <c r="C23" s="54"/>
      <c r="D23" s="95"/>
      <c r="E23" s="96" t="s">
        <v>14</v>
      </c>
      <c r="F23" s="114">
        <f>SUM(F24)</f>
        <v>0</v>
      </c>
      <c r="G23" s="114">
        <f>SUM(G24)</f>
        <v>0</v>
      </c>
      <c r="H23" s="92">
        <v>0</v>
      </c>
      <c r="I23" s="114"/>
      <c r="J23" s="114"/>
      <c r="K23" s="92"/>
    </row>
    <row r="24" spans="1:11" s="38" customFormat="1" ht="9.75" hidden="1">
      <c r="A24" s="94"/>
      <c r="B24" s="55"/>
      <c r="C24" s="55">
        <v>690</v>
      </c>
      <c r="D24" s="120"/>
      <c r="E24" s="121" t="s">
        <v>22</v>
      </c>
      <c r="F24" s="101">
        <v>0</v>
      </c>
      <c r="G24" s="123">
        <v>0</v>
      </c>
      <c r="H24" s="124">
        <v>0</v>
      </c>
      <c r="I24" s="101"/>
      <c r="J24" s="123"/>
      <c r="K24" s="124"/>
    </row>
    <row r="25" spans="1:11" s="61" customFormat="1" ht="9">
      <c r="A25" s="43">
        <v>600</v>
      </c>
      <c r="B25" s="57"/>
      <c r="C25" s="57"/>
      <c r="D25" s="58"/>
      <c r="E25" s="59" t="s">
        <v>23</v>
      </c>
      <c r="F25" s="53">
        <f>SUM(F28)</f>
        <v>25000</v>
      </c>
      <c r="G25" s="53">
        <f>SUM(G28)</f>
        <v>25000</v>
      </c>
      <c r="H25" s="60">
        <f>ROUND((G25/F25)*100,2)</f>
        <v>100</v>
      </c>
      <c r="I25" s="53">
        <f>SUM(I26)</f>
        <v>435863</v>
      </c>
      <c r="J25" s="53">
        <f>SUM(J26)</f>
        <v>435862.22</v>
      </c>
      <c r="K25" s="60">
        <f>ROUND((J25/I25)*100,2)</f>
        <v>100</v>
      </c>
    </row>
    <row r="26" spans="1:11" s="30" customFormat="1" ht="10.5" customHeight="1">
      <c r="A26" s="25"/>
      <c r="B26" s="19">
        <v>60016</v>
      </c>
      <c r="C26" s="19"/>
      <c r="D26" s="20" t="s">
        <v>24</v>
      </c>
      <c r="E26" s="27" t="s">
        <v>25</v>
      </c>
      <c r="F26" s="28"/>
      <c r="G26" s="28"/>
      <c r="H26" s="29"/>
      <c r="I26" s="28">
        <f>SUM(I27)</f>
        <v>435863</v>
      </c>
      <c r="J26" s="28">
        <f>SUM(J27)</f>
        <v>435862.22</v>
      </c>
      <c r="K26" s="29">
        <f>ROUND((J26/I26)*100,2)</f>
        <v>100</v>
      </c>
    </row>
    <row r="27" spans="1:11" s="38" customFormat="1" ht="62.25" customHeight="1">
      <c r="A27" s="51"/>
      <c r="B27" s="32"/>
      <c r="C27" s="32">
        <v>6207</v>
      </c>
      <c r="D27" s="33"/>
      <c r="E27" s="34" t="s">
        <v>26</v>
      </c>
      <c r="F27" s="28"/>
      <c r="G27" s="28"/>
      <c r="H27" s="29"/>
      <c r="I27" s="28">
        <v>435863</v>
      </c>
      <c r="J27" s="28">
        <v>435862.22</v>
      </c>
      <c r="K27" s="29">
        <f>ROUND((J27/I27)*100,2)</f>
        <v>100</v>
      </c>
    </row>
    <row r="28" spans="1:11" s="30" customFormat="1" ht="10.5" customHeight="1">
      <c r="A28" s="25"/>
      <c r="B28" s="19">
        <v>60017</v>
      </c>
      <c r="C28" s="19"/>
      <c r="D28" s="20" t="s">
        <v>24</v>
      </c>
      <c r="E28" s="152" t="s">
        <v>121</v>
      </c>
      <c r="F28" s="28">
        <f>SUM(F29)</f>
        <v>25000</v>
      </c>
      <c r="G28" s="28">
        <f>SUM(G29)</f>
        <v>25000</v>
      </c>
      <c r="H28" s="29">
        <f aca="true" t="shared" si="0" ref="H28:H34">ROUND((G28/F28)*100,2)</f>
        <v>100</v>
      </c>
      <c r="I28" s="28"/>
      <c r="J28" s="28"/>
      <c r="K28" s="29"/>
    </row>
    <row r="29" spans="1:11" s="38" customFormat="1" ht="40.5" customHeight="1">
      <c r="A29" s="51"/>
      <c r="B29" s="32"/>
      <c r="C29" s="32">
        <v>2440</v>
      </c>
      <c r="D29" s="33"/>
      <c r="E29" s="17" t="s">
        <v>114</v>
      </c>
      <c r="F29" s="28">
        <v>25000</v>
      </c>
      <c r="G29" s="28">
        <v>25000</v>
      </c>
      <c r="H29" s="29">
        <f t="shared" si="0"/>
        <v>100</v>
      </c>
      <c r="I29" s="28"/>
      <c r="J29" s="28"/>
      <c r="K29" s="29"/>
    </row>
    <row r="30" spans="1:11" s="61" customFormat="1" ht="14.25" customHeight="1">
      <c r="A30" s="43">
        <v>700</v>
      </c>
      <c r="B30" s="57"/>
      <c r="C30" s="57"/>
      <c r="D30" s="58"/>
      <c r="E30" s="59" t="s">
        <v>27</v>
      </c>
      <c r="F30" s="53">
        <f>SUM(F31)</f>
        <v>31375</v>
      </c>
      <c r="G30" s="53">
        <f>SUM(G31)</f>
        <v>30850.45</v>
      </c>
      <c r="H30" s="60">
        <f t="shared" si="0"/>
        <v>98.33</v>
      </c>
      <c r="I30" s="53"/>
      <c r="J30" s="53"/>
      <c r="K30" s="60"/>
    </row>
    <row r="31" spans="1:11" s="30" customFormat="1" ht="17.25" customHeight="1">
      <c r="A31" s="25"/>
      <c r="B31" s="19">
        <v>70005</v>
      </c>
      <c r="C31" s="19"/>
      <c r="D31" s="20"/>
      <c r="E31" s="27" t="s">
        <v>28</v>
      </c>
      <c r="F31" s="28">
        <f>SUM(F32:F34)</f>
        <v>31375</v>
      </c>
      <c r="G31" s="28">
        <f>SUM(G32:G34)</f>
        <v>30850.45</v>
      </c>
      <c r="H31" s="29">
        <f t="shared" si="0"/>
        <v>98.33</v>
      </c>
      <c r="I31" s="28"/>
      <c r="J31" s="28"/>
      <c r="K31" s="29"/>
    </row>
    <row r="32" spans="1:11" s="38" customFormat="1" ht="19.5" customHeight="1">
      <c r="A32" s="43"/>
      <c r="B32" s="32"/>
      <c r="C32" s="32">
        <v>470</v>
      </c>
      <c r="D32" s="33"/>
      <c r="E32" s="34" t="s">
        <v>29</v>
      </c>
      <c r="F32" s="40">
        <v>9</v>
      </c>
      <c r="G32" s="40">
        <v>8.83</v>
      </c>
      <c r="H32" s="29">
        <f t="shared" si="0"/>
        <v>98.11</v>
      </c>
      <c r="I32" s="40"/>
      <c r="J32" s="40"/>
      <c r="K32" s="67"/>
    </row>
    <row r="33" spans="1:11" s="38" customFormat="1" ht="60.75" customHeight="1">
      <c r="A33" s="43"/>
      <c r="B33" s="32"/>
      <c r="C33" s="32">
        <v>750</v>
      </c>
      <c r="D33" s="33"/>
      <c r="E33" s="34" t="s">
        <v>15</v>
      </c>
      <c r="F33" s="40">
        <v>31346</v>
      </c>
      <c r="G33" s="40">
        <v>30832.89</v>
      </c>
      <c r="H33" s="29">
        <f t="shared" si="0"/>
        <v>98.36</v>
      </c>
      <c r="I33" s="40"/>
      <c r="J33" s="40"/>
      <c r="K33" s="67"/>
    </row>
    <row r="34" spans="1:11" s="75" customFormat="1" ht="10.5" customHeight="1">
      <c r="A34" s="31"/>
      <c r="B34" s="73"/>
      <c r="C34" s="73">
        <v>920</v>
      </c>
      <c r="D34" s="74"/>
      <c r="E34" s="137" t="s">
        <v>21</v>
      </c>
      <c r="F34" s="35">
        <v>20</v>
      </c>
      <c r="G34" s="35">
        <v>8.73</v>
      </c>
      <c r="H34" s="41">
        <f t="shared" si="0"/>
        <v>43.65</v>
      </c>
      <c r="I34" s="35"/>
      <c r="J34" s="35"/>
      <c r="K34" s="37"/>
    </row>
    <row r="35" spans="1:11" s="61" customFormat="1" ht="10.5" customHeight="1">
      <c r="A35" s="43">
        <v>720</v>
      </c>
      <c r="B35" s="57"/>
      <c r="C35" s="57"/>
      <c r="D35" s="58"/>
      <c r="E35" s="151" t="s">
        <v>124</v>
      </c>
      <c r="F35" s="53"/>
      <c r="G35" s="53"/>
      <c r="H35" s="60"/>
      <c r="I35" s="53">
        <f>SUM(I36)</f>
        <v>19195</v>
      </c>
      <c r="J35" s="53">
        <f>SUM(J36)</f>
        <v>0</v>
      </c>
      <c r="K35" s="60">
        <f>ROUND((J35/I35)*100,2)</f>
        <v>0</v>
      </c>
    </row>
    <row r="36" spans="1:11" s="30" customFormat="1" ht="11.25" customHeight="1">
      <c r="A36" s="25"/>
      <c r="B36" s="19">
        <v>72095</v>
      </c>
      <c r="C36" s="19"/>
      <c r="D36" s="20"/>
      <c r="E36" s="27" t="s">
        <v>14</v>
      </c>
      <c r="F36" s="28"/>
      <c r="G36" s="28"/>
      <c r="H36" s="29"/>
      <c r="I36" s="28">
        <f>SUM(I37)</f>
        <v>19195</v>
      </c>
      <c r="J36" s="28">
        <f>SUM(J37)</f>
        <v>0</v>
      </c>
      <c r="K36" s="29">
        <f>ROUND((J36/I36)*100,2)</f>
        <v>0</v>
      </c>
    </row>
    <row r="37" spans="1:11" s="75" customFormat="1" ht="62.25" customHeight="1">
      <c r="A37" s="31"/>
      <c r="B37" s="73"/>
      <c r="C37" s="73">
        <v>6207</v>
      </c>
      <c r="D37" s="74"/>
      <c r="E37" s="17" t="s">
        <v>123</v>
      </c>
      <c r="F37" s="35"/>
      <c r="G37" s="35"/>
      <c r="H37" s="37"/>
      <c r="I37" s="35">
        <v>19195</v>
      </c>
      <c r="J37" s="35">
        <v>0</v>
      </c>
      <c r="K37" s="41">
        <f>ROUND((J37/I37)*100,2)</f>
        <v>0</v>
      </c>
    </row>
    <row r="38" spans="1:11" s="61" customFormat="1" ht="11.25" customHeight="1">
      <c r="A38" s="43">
        <v>750</v>
      </c>
      <c r="B38" s="57"/>
      <c r="C38" s="57"/>
      <c r="D38" s="58"/>
      <c r="E38" s="59" t="s">
        <v>31</v>
      </c>
      <c r="F38" s="53">
        <f>SUM(F39,F42,F45,F47,F50)</f>
        <v>658337</v>
      </c>
      <c r="G38" s="53">
        <f>SUM(G39,G42,G45,G47,G50)</f>
        <v>752916.0900000001</v>
      </c>
      <c r="H38" s="60">
        <f>ROUND((G38/F38)*100,2)</f>
        <v>114.37</v>
      </c>
      <c r="I38" s="53"/>
      <c r="J38" s="53"/>
      <c r="K38" s="60"/>
    </row>
    <row r="39" spans="1:11" s="30" customFormat="1" ht="11.25" customHeight="1">
      <c r="A39" s="25"/>
      <c r="B39" s="19">
        <v>75011</v>
      </c>
      <c r="C39" s="19"/>
      <c r="D39" s="20"/>
      <c r="E39" s="27" t="s">
        <v>32</v>
      </c>
      <c r="F39" s="28">
        <f>SUM(F40:F41)</f>
        <v>41775</v>
      </c>
      <c r="G39" s="28">
        <f>SUM(G40:G41)</f>
        <v>41796.7</v>
      </c>
      <c r="H39" s="29">
        <f>ROUND((G39/F39)*100,2)</f>
        <v>100.05</v>
      </c>
      <c r="I39" s="28"/>
      <c r="J39" s="28"/>
      <c r="K39" s="28"/>
    </row>
    <row r="40" spans="1:11" s="38" customFormat="1" ht="49.5" customHeight="1">
      <c r="A40" s="43"/>
      <c r="B40" s="32"/>
      <c r="C40" s="32">
        <v>2010</v>
      </c>
      <c r="D40" s="33"/>
      <c r="E40" s="34" t="s">
        <v>33</v>
      </c>
      <c r="F40" s="40">
        <v>41775</v>
      </c>
      <c r="G40" s="40">
        <v>41775</v>
      </c>
      <c r="H40" s="67">
        <f>ROUND((G40/F40)*100,2)</f>
        <v>100</v>
      </c>
      <c r="I40" s="40"/>
      <c r="J40" s="56"/>
      <c r="K40" s="67"/>
    </row>
    <row r="41" spans="1:11" s="30" customFormat="1" ht="41.25" customHeight="1">
      <c r="A41" s="42"/>
      <c r="B41" s="19"/>
      <c r="C41" s="19">
        <v>2360</v>
      </c>
      <c r="D41" s="20"/>
      <c r="E41" s="27" t="s">
        <v>34</v>
      </c>
      <c r="F41" s="28">
        <v>0</v>
      </c>
      <c r="G41" s="28">
        <v>21.7</v>
      </c>
      <c r="H41" s="29">
        <v>0</v>
      </c>
      <c r="I41" s="28"/>
      <c r="J41" s="28"/>
      <c r="K41" s="29"/>
    </row>
    <row r="42" spans="1:11" s="30" customFormat="1" ht="20.25" customHeight="1">
      <c r="A42" s="25"/>
      <c r="B42" s="19">
        <v>75023</v>
      </c>
      <c r="C42" s="19"/>
      <c r="D42" s="20"/>
      <c r="E42" s="27" t="s">
        <v>35</v>
      </c>
      <c r="F42" s="28">
        <f>SUM(F43:F43)</f>
        <v>8000</v>
      </c>
      <c r="G42" s="28">
        <f>SUM(G43)</f>
        <v>14030.45</v>
      </c>
      <c r="H42" s="29">
        <f>SUM(H43)</f>
        <v>175.38</v>
      </c>
      <c r="I42" s="28"/>
      <c r="J42" s="28"/>
      <c r="K42" s="29"/>
    </row>
    <row r="43" spans="1:11" s="38" customFormat="1" ht="12.75" customHeight="1">
      <c r="A43" s="43"/>
      <c r="B43" s="32"/>
      <c r="C43" s="32">
        <v>970</v>
      </c>
      <c r="D43" s="33"/>
      <c r="E43" s="34" t="s">
        <v>30</v>
      </c>
      <c r="F43" s="40">
        <v>8000</v>
      </c>
      <c r="G43" s="40">
        <v>14030.45</v>
      </c>
      <c r="H43" s="67">
        <f>ROUND((G43/F43)*100,2)</f>
        <v>175.38</v>
      </c>
      <c r="I43" s="40"/>
      <c r="J43" s="40"/>
      <c r="K43" s="67"/>
    </row>
    <row r="44" spans="1:11" s="38" customFormat="1" ht="92.25" customHeight="1" hidden="1">
      <c r="A44" s="51"/>
      <c r="B44" s="32"/>
      <c r="C44" s="32">
        <v>6208</v>
      </c>
      <c r="D44" s="33"/>
      <c r="E44" s="34" t="s">
        <v>26</v>
      </c>
      <c r="F44" s="28"/>
      <c r="G44" s="28"/>
      <c r="H44" s="29"/>
      <c r="I44" s="28"/>
      <c r="J44" s="28"/>
      <c r="K44" s="29"/>
    </row>
    <row r="45" spans="1:11" s="30" customFormat="1" ht="12" customHeight="1">
      <c r="A45" s="25"/>
      <c r="B45" s="19">
        <v>75056</v>
      </c>
      <c r="C45" s="19"/>
      <c r="D45" s="20"/>
      <c r="E45" s="152" t="s">
        <v>125</v>
      </c>
      <c r="F45" s="28">
        <f>SUM(F46:F46)</f>
        <v>17362</v>
      </c>
      <c r="G45" s="28">
        <f>SUM(G46:G46)</f>
        <v>17299.79</v>
      </c>
      <c r="H45" s="29">
        <f>SUM(H46)</f>
        <v>99.64</v>
      </c>
      <c r="I45" s="28"/>
      <c r="J45" s="28"/>
      <c r="K45" s="29"/>
    </row>
    <row r="46" spans="1:11" s="38" customFormat="1" ht="53.25" customHeight="1">
      <c r="A46" s="43"/>
      <c r="B46" s="32"/>
      <c r="C46" s="32">
        <v>2010</v>
      </c>
      <c r="D46" s="33"/>
      <c r="E46" s="34" t="s">
        <v>33</v>
      </c>
      <c r="F46" s="40">
        <v>17362</v>
      </c>
      <c r="G46" s="40">
        <v>17299.79</v>
      </c>
      <c r="H46" s="67">
        <f>ROUND((G46/F46)*100,2)</f>
        <v>99.64</v>
      </c>
      <c r="I46" s="40"/>
      <c r="J46" s="40"/>
      <c r="K46" s="67"/>
    </row>
    <row r="47" spans="1:11" s="30" customFormat="1" ht="15.75" customHeight="1">
      <c r="A47" s="25"/>
      <c r="B47" s="19">
        <v>75075</v>
      </c>
      <c r="C47" s="19"/>
      <c r="D47" s="20"/>
      <c r="E47" s="153" t="s">
        <v>126</v>
      </c>
      <c r="F47" s="28">
        <f>SUM(F48:F49)</f>
        <v>25000</v>
      </c>
      <c r="G47" s="28">
        <f>SUM(G48:G48)</f>
        <v>0</v>
      </c>
      <c r="H47" s="29">
        <f>SUM(H48)</f>
        <v>0</v>
      </c>
      <c r="I47" s="28"/>
      <c r="J47" s="28"/>
      <c r="K47" s="29"/>
    </row>
    <row r="48" spans="1:11" s="38" customFormat="1" ht="60" customHeight="1">
      <c r="A48" s="43"/>
      <c r="B48" s="32"/>
      <c r="C48" s="32">
        <v>2007</v>
      </c>
      <c r="D48" s="33"/>
      <c r="E48" s="34" t="s">
        <v>95</v>
      </c>
      <c r="F48" s="40">
        <v>20000</v>
      </c>
      <c r="G48" s="40">
        <v>0</v>
      </c>
      <c r="H48" s="67">
        <f>ROUND((G48/F48)*100,2)</f>
        <v>0</v>
      </c>
      <c r="I48" s="40"/>
      <c r="J48" s="40"/>
      <c r="K48" s="67"/>
    </row>
    <row r="49" spans="1:11" s="38" customFormat="1" ht="62.25" customHeight="1">
      <c r="A49" s="43"/>
      <c r="B49" s="32"/>
      <c r="C49" s="32">
        <v>2009</v>
      </c>
      <c r="D49" s="33"/>
      <c r="E49" s="34" t="s">
        <v>95</v>
      </c>
      <c r="F49" s="40">
        <v>5000</v>
      </c>
      <c r="G49" s="40">
        <v>0</v>
      </c>
      <c r="H49" s="67">
        <f>ROUND((G49/F49)*100,2)</f>
        <v>0</v>
      </c>
      <c r="I49" s="40"/>
      <c r="J49" s="40"/>
      <c r="K49" s="67"/>
    </row>
    <row r="50" spans="1:11" s="30" customFormat="1" ht="13.5" customHeight="1">
      <c r="A50" s="25"/>
      <c r="B50" s="19">
        <v>75095</v>
      </c>
      <c r="C50" s="19"/>
      <c r="D50" s="20"/>
      <c r="E50" s="27" t="s">
        <v>14</v>
      </c>
      <c r="F50" s="28">
        <f>SUM(F51:F51)</f>
        <v>566200</v>
      </c>
      <c r="G50" s="28">
        <f>SUM(G51:G51)</f>
        <v>679789.15</v>
      </c>
      <c r="H50" s="29">
        <f>SUM(H51)</f>
        <v>120.06</v>
      </c>
      <c r="I50" s="28"/>
      <c r="J50" s="28"/>
      <c r="K50" s="29"/>
    </row>
    <row r="51" spans="1:11" s="38" customFormat="1" ht="16.5" customHeight="1">
      <c r="A51" s="43"/>
      <c r="B51" s="32"/>
      <c r="C51" s="32">
        <v>970</v>
      </c>
      <c r="D51" s="33"/>
      <c r="E51" s="34" t="s">
        <v>30</v>
      </c>
      <c r="F51" s="40">
        <v>566200</v>
      </c>
      <c r="G51" s="40">
        <v>679789.15</v>
      </c>
      <c r="H51" s="67">
        <f aca="true" t="shared" si="1" ref="H51:H67">ROUND((G51/F51)*100,2)</f>
        <v>120.06</v>
      </c>
      <c r="I51" s="40"/>
      <c r="J51" s="40"/>
      <c r="K51" s="67"/>
    </row>
    <row r="52" spans="1:11" s="50" customFormat="1" ht="27.75" customHeight="1" hidden="1">
      <c r="A52" s="125">
        <v>754</v>
      </c>
      <c r="B52" s="127"/>
      <c r="C52" s="127"/>
      <c r="D52" s="128"/>
      <c r="E52" s="113" t="s">
        <v>36</v>
      </c>
      <c r="F52" s="114">
        <f>SUM(F53)</f>
        <v>0</v>
      </c>
      <c r="G52" s="114">
        <f>SUM(G53)</f>
        <v>0</v>
      </c>
      <c r="H52" s="115" t="e">
        <f t="shared" si="1"/>
        <v>#DIV/0!</v>
      </c>
      <c r="I52" s="114"/>
      <c r="J52" s="114"/>
      <c r="K52" s="115"/>
    </row>
    <row r="53" spans="1:11" s="61" customFormat="1" ht="12.75" customHeight="1" hidden="1">
      <c r="A53" s="126"/>
      <c r="B53" s="131">
        <v>75412</v>
      </c>
      <c r="C53" s="131"/>
      <c r="D53" s="132"/>
      <c r="E53" s="133" t="s">
        <v>37</v>
      </c>
      <c r="F53" s="129">
        <f>SUM(F54)</f>
        <v>0</v>
      </c>
      <c r="G53" s="129">
        <f>SUM(G54)</f>
        <v>0</v>
      </c>
      <c r="H53" s="134" t="e">
        <f t="shared" si="1"/>
        <v>#DIV/0!</v>
      </c>
      <c r="I53" s="129"/>
      <c r="J53" s="129"/>
      <c r="K53" s="134"/>
    </row>
    <row r="54" spans="1:11" s="38" customFormat="1" ht="28.5" customHeight="1" hidden="1">
      <c r="A54" s="126"/>
      <c r="B54" s="55"/>
      <c r="C54" s="55">
        <v>960</v>
      </c>
      <c r="D54" s="120"/>
      <c r="E54" s="121" t="s">
        <v>38</v>
      </c>
      <c r="F54" s="123"/>
      <c r="G54" s="123"/>
      <c r="H54" s="115" t="e">
        <f t="shared" si="1"/>
        <v>#DIV/0!</v>
      </c>
      <c r="I54" s="123"/>
      <c r="J54" s="123"/>
      <c r="K54" s="115"/>
    </row>
    <row r="55" spans="1:11" s="61" customFormat="1" ht="30" customHeight="1">
      <c r="A55" s="43">
        <v>751</v>
      </c>
      <c r="B55" s="57"/>
      <c r="C55" s="57"/>
      <c r="D55" s="58"/>
      <c r="E55" s="59" t="s">
        <v>39</v>
      </c>
      <c r="F55" s="76">
        <f>SUM(F56,F58,F60)</f>
        <v>54511</v>
      </c>
      <c r="G55" s="76">
        <f>SUM(G56,G58,G60)</f>
        <v>53251.2</v>
      </c>
      <c r="H55" s="60">
        <f t="shared" si="1"/>
        <v>97.69</v>
      </c>
      <c r="I55" s="76"/>
      <c r="J55" s="76"/>
      <c r="K55" s="76"/>
    </row>
    <row r="56" spans="1:11" s="30" customFormat="1" ht="24" customHeight="1">
      <c r="A56" s="25"/>
      <c r="B56" s="19">
        <v>75101</v>
      </c>
      <c r="C56" s="19"/>
      <c r="D56" s="20" t="s">
        <v>40</v>
      </c>
      <c r="E56" s="27" t="s">
        <v>41</v>
      </c>
      <c r="F56" s="28">
        <f>SUM(F57:F57)</f>
        <v>1077</v>
      </c>
      <c r="G56" s="28">
        <f>SUM(G57:G57)</f>
        <v>1077</v>
      </c>
      <c r="H56" s="29">
        <f t="shared" si="1"/>
        <v>100</v>
      </c>
      <c r="I56" s="28"/>
      <c r="J56" s="28"/>
      <c r="K56" s="29"/>
    </row>
    <row r="57" spans="1:11" s="38" customFormat="1" ht="51" customHeight="1">
      <c r="A57" s="43"/>
      <c r="B57" s="32"/>
      <c r="C57" s="32">
        <v>2010</v>
      </c>
      <c r="D57" s="33"/>
      <c r="E57" s="34" t="s">
        <v>42</v>
      </c>
      <c r="F57" s="40">
        <v>1077</v>
      </c>
      <c r="G57" s="40">
        <v>1077</v>
      </c>
      <c r="H57" s="67">
        <f t="shared" si="1"/>
        <v>100</v>
      </c>
      <c r="I57" s="40"/>
      <c r="J57" s="56"/>
      <c r="K57" s="67"/>
    </row>
    <row r="58" spans="1:11" s="30" customFormat="1" ht="23.25" customHeight="1">
      <c r="A58" s="25"/>
      <c r="B58" s="19">
        <v>75107</v>
      </c>
      <c r="C58" s="19"/>
      <c r="D58" s="20" t="s">
        <v>40</v>
      </c>
      <c r="E58" s="27" t="s">
        <v>43</v>
      </c>
      <c r="F58" s="28">
        <f>SUM(F59:F59)</f>
        <v>21255</v>
      </c>
      <c r="G58" s="28">
        <f>SUM(G59:G59)</f>
        <v>21109.36</v>
      </c>
      <c r="H58" s="29">
        <f t="shared" si="1"/>
        <v>99.31</v>
      </c>
      <c r="I58" s="28"/>
      <c r="J58" s="28"/>
      <c r="K58" s="29"/>
    </row>
    <row r="59" spans="1:11" s="38" customFormat="1" ht="51" customHeight="1">
      <c r="A59" s="43"/>
      <c r="B59" s="32"/>
      <c r="C59" s="32">
        <v>2010</v>
      </c>
      <c r="D59" s="33"/>
      <c r="E59" s="34" t="s">
        <v>42</v>
      </c>
      <c r="F59" s="40">
        <v>21255</v>
      </c>
      <c r="G59" s="40">
        <v>21109.36</v>
      </c>
      <c r="H59" s="67">
        <f t="shared" si="1"/>
        <v>99.31</v>
      </c>
      <c r="I59" s="40"/>
      <c r="J59" s="56"/>
      <c r="K59" s="67"/>
    </row>
    <row r="60" spans="1:11" s="30" customFormat="1" ht="44.25" customHeight="1">
      <c r="A60" s="25"/>
      <c r="B60" s="19">
        <v>75109</v>
      </c>
      <c r="C60" s="19"/>
      <c r="D60" s="20" t="s">
        <v>40</v>
      </c>
      <c r="E60" s="27" t="s">
        <v>44</v>
      </c>
      <c r="F60" s="28">
        <f>SUM(F61:F61)</f>
        <v>32179</v>
      </c>
      <c r="G60" s="28">
        <f>SUM(G61:G61)</f>
        <v>31064.84</v>
      </c>
      <c r="H60" s="29">
        <f t="shared" si="1"/>
        <v>96.54</v>
      </c>
      <c r="I60" s="28"/>
      <c r="J60" s="28"/>
      <c r="K60" s="29"/>
    </row>
    <row r="61" spans="1:11" s="38" customFormat="1" ht="49.5" customHeight="1">
      <c r="A61" s="43"/>
      <c r="B61" s="32"/>
      <c r="C61" s="32">
        <v>2010</v>
      </c>
      <c r="D61" s="33"/>
      <c r="E61" s="34" t="s">
        <v>42</v>
      </c>
      <c r="F61" s="40">
        <v>32179</v>
      </c>
      <c r="G61" s="40">
        <v>31064.84</v>
      </c>
      <c r="H61" s="67">
        <f t="shared" si="1"/>
        <v>96.54</v>
      </c>
      <c r="I61" s="40"/>
      <c r="J61" s="56"/>
      <c r="K61" s="67"/>
    </row>
    <row r="62" spans="1:11" s="61" customFormat="1" ht="23.25" customHeight="1">
      <c r="A62" s="43">
        <v>754</v>
      </c>
      <c r="B62" s="57"/>
      <c r="C62" s="57"/>
      <c r="D62" s="58"/>
      <c r="E62" s="154" t="s">
        <v>127</v>
      </c>
      <c r="F62" s="53">
        <f>SUM(F65)</f>
        <v>24273</v>
      </c>
      <c r="G62" s="53">
        <f>SUM(G65)</f>
        <v>24273</v>
      </c>
      <c r="H62" s="60">
        <f>ROUND((G62/F62)*100,2)</f>
        <v>100</v>
      </c>
      <c r="I62" s="53"/>
      <c r="J62" s="53"/>
      <c r="K62" s="60"/>
    </row>
    <row r="63" spans="1:11" s="38" customFormat="1" ht="24" customHeight="1" hidden="1">
      <c r="A63" s="31"/>
      <c r="B63" s="57">
        <v>75601</v>
      </c>
      <c r="C63" s="32"/>
      <c r="D63" s="33"/>
      <c r="E63" s="64" t="s">
        <v>46</v>
      </c>
      <c r="F63" s="52">
        <f>SUM(F64)</f>
        <v>0</v>
      </c>
      <c r="G63" s="53">
        <f>SUM(G64)</f>
        <v>0</v>
      </c>
      <c r="H63" s="65">
        <v>0</v>
      </c>
      <c r="I63" s="52"/>
      <c r="J63" s="53"/>
      <c r="K63" s="65"/>
    </row>
    <row r="64" spans="1:11" s="38" customFormat="1" ht="31.5" customHeight="1" hidden="1">
      <c r="A64" s="31"/>
      <c r="B64" s="32"/>
      <c r="C64" s="32">
        <v>350</v>
      </c>
      <c r="D64" s="33"/>
      <c r="E64" s="34" t="s">
        <v>47</v>
      </c>
      <c r="F64" s="35">
        <v>0</v>
      </c>
      <c r="G64" s="40">
        <v>0</v>
      </c>
      <c r="H64" s="37">
        <v>0</v>
      </c>
      <c r="I64" s="35"/>
      <c r="J64" s="40"/>
      <c r="K64" s="37"/>
    </row>
    <row r="65" spans="1:11" s="30" customFormat="1" ht="13.5" customHeight="1">
      <c r="A65" s="25"/>
      <c r="B65" s="19">
        <v>75478</v>
      </c>
      <c r="C65" s="19"/>
      <c r="D65" s="20"/>
      <c r="E65" s="153" t="s">
        <v>128</v>
      </c>
      <c r="F65" s="28">
        <f>SUM(F66)</f>
        <v>24273</v>
      </c>
      <c r="G65" s="28">
        <f>SUM(G66)</f>
        <v>24273</v>
      </c>
      <c r="H65" s="29">
        <f>ROUND((G65/F65)*100,2)</f>
        <v>100</v>
      </c>
      <c r="I65" s="28"/>
      <c r="J65" s="28"/>
      <c r="K65" s="29"/>
    </row>
    <row r="66" spans="1:11" s="38" customFormat="1" ht="30" customHeight="1">
      <c r="A66" s="31"/>
      <c r="B66" s="32"/>
      <c r="C66" s="32">
        <v>2030</v>
      </c>
      <c r="D66" s="33"/>
      <c r="E66" s="34" t="s">
        <v>75</v>
      </c>
      <c r="F66" s="35">
        <v>24273</v>
      </c>
      <c r="G66" s="40">
        <v>24273</v>
      </c>
      <c r="H66" s="37">
        <f>ROUND((G66/F66)*100,2)</f>
        <v>100</v>
      </c>
      <c r="I66" s="35"/>
      <c r="J66" s="40"/>
      <c r="K66" s="37"/>
    </row>
    <row r="67" spans="1:11" s="61" customFormat="1" ht="39" customHeight="1">
      <c r="A67" s="31">
        <v>756</v>
      </c>
      <c r="B67" s="57"/>
      <c r="C67" s="57"/>
      <c r="D67" s="58"/>
      <c r="E67" s="146" t="s">
        <v>45</v>
      </c>
      <c r="F67" s="52">
        <f>SUM(F70,F77,F89,F99,F68,)</f>
        <v>2845248.44</v>
      </c>
      <c r="G67" s="53">
        <f>SUM(G70,G77,G89,G99)</f>
        <v>2983405.38</v>
      </c>
      <c r="H67" s="65">
        <f t="shared" si="1"/>
        <v>104.86</v>
      </c>
      <c r="I67" s="52"/>
      <c r="J67" s="53"/>
      <c r="K67" s="65"/>
    </row>
    <row r="68" spans="1:11" s="38" customFormat="1" ht="24" customHeight="1" hidden="1">
      <c r="A68" s="31"/>
      <c r="B68" s="57">
        <v>75601</v>
      </c>
      <c r="C68" s="32"/>
      <c r="D68" s="33"/>
      <c r="E68" s="64" t="s">
        <v>46</v>
      </c>
      <c r="F68" s="52">
        <f>SUM(F69)</f>
        <v>0</v>
      </c>
      <c r="G68" s="53">
        <f>SUM(G69)</f>
        <v>0</v>
      </c>
      <c r="H68" s="65">
        <v>0</v>
      </c>
      <c r="I68" s="52"/>
      <c r="J68" s="53"/>
      <c r="K68" s="65"/>
    </row>
    <row r="69" spans="1:11" s="38" customFormat="1" ht="31.5" customHeight="1" hidden="1">
      <c r="A69" s="31"/>
      <c r="B69" s="32"/>
      <c r="C69" s="32">
        <v>350</v>
      </c>
      <c r="D69" s="33"/>
      <c r="E69" s="34" t="s">
        <v>47</v>
      </c>
      <c r="F69" s="35">
        <v>0</v>
      </c>
      <c r="G69" s="40">
        <v>0</v>
      </c>
      <c r="H69" s="37">
        <v>0</v>
      </c>
      <c r="I69" s="35"/>
      <c r="J69" s="40"/>
      <c r="K69" s="37"/>
    </row>
    <row r="70" spans="1:11" s="30" customFormat="1" ht="54" customHeight="1">
      <c r="A70" s="25"/>
      <c r="B70" s="19">
        <v>75615</v>
      </c>
      <c r="C70" s="19"/>
      <c r="D70" s="20"/>
      <c r="E70" s="27" t="s">
        <v>48</v>
      </c>
      <c r="F70" s="28">
        <f>SUM(F71:F76)</f>
        <v>734650</v>
      </c>
      <c r="G70" s="28">
        <f>SUM(G71:G76)</f>
        <v>818959.4</v>
      </c>
      <c r="H70" s="29">
        <f>ROUND((G70/F70)*100,2)</f>
        <v>111.48</v>
      </c>
      <c r="I70" s="28"/>
      <c r="J70" s="28"/>
      <c r="K70" s="29"/>
    </row>
    <row r="71" spans="1:11" s="38" customFormat="1" ht="9" customHeight="1">
      <c r="A71" s="31"/>
      <c r="B71" s="32"/>
      <c r="C71" s="32">
        <v>310</v>
      </c>
      <c r="D71" s="33"/>
      <c r="E71" s="34" t="s">
        <v>49</v>
      </c>
      <c r="F71" s="35">
        <v>700000</v>
      </c>
      <c r="G71" s="40">
        <v>790372</v>
      </c>
      <c r="H71" s="37">
        <f>ROUND((G71/F71)*100,2)</f>
        <v>112.91</v>
      </c>
      <c r="I71" s="35"/>
      <c r="J71" s="40"/>
      <c r="K71" s="37"/>
    </row>
    <row r="72" spans="1:11" s="38" customFormat="1" ht="9.75" customHeight="1">
      <c r="A72" s="31"/>
      <c r="B72" s="32"/>
      <c r="C72" s="32">
        <v>320</v>
      </c>
      <c r="D72" s="33"/>
      <c r="E72" s="34" t="s">
        <v>50</v>
      </c>
      <c r="F72" s="35">
        <v>4000</v>
      </c>
      <c r="G72" s="40">
        <v>1591</v>
      </c>
      <c r="H72" s="37">
        <f>ROUND((G72/F72)*100,2)</f>
        <v>39.78</v>
      </c>
      <c r="I72" s="35"/>
      <c r="J72" s="40"/>
      <c r="K72" s="37"/>
    </row>
    <row r="73" spans="1:11" s="38" customFormat="1" ht="11.25" customHeight="1">
      <c r="A73" s="31"/>
      <c r="B73" s="32"/>
      <c r="C73" s="32">
        <v>330</v>
      </c>
      <c r="D73" s="33"/>
      <c r="E73" s="34" t="s">
        <v>51</v>
      </c>
      <c r="F73" s="35">
        <v>30600</v>
      </c>
      <c r="G73" s="40">
        <v>26841</v>
      </c>
      <c r="H73" s="37">
        <f>ROUND((G73/F73)*100,2)</f>
        <v>87.72</v>
      </c>
      <c r="I73" s="35"/>
      <c r="J73" s="40"/>
      <c r="K73" s="37"/>
    </row>
    <row r="74" spans="1:11" s="38" customFormat="1" ht="13.5" customHeight="1" hidden="1">
      <c r="A74" s="31"/>
      <c r="B74" s="32"/>
      <c r="C74" s="32">
        <v>500</v>
      </c>
      <c r="D74" s="33"/>
      <c r="E74" s="34" t="s">
        <v>52</v>
      </c>
      <c r="F74" s="35">
        <v>0</v>
      </c>
      <c r="G74" s="40">
        <v>0</v>
      </c>
      <c r="H74" s="37">
        <v>0</v>
      </c>
      <c r="I74" s="35"/>
      <c r="J74" s="40"/>
      <c r="K74" s="37"/>
    </row>
    <row r="75" spans="1:11" s="38" customFormat="1" ht="13.5" customHeight="1">
      <c r="A75" s="31"/>
      <c r="B75" s="32"/>
      <c r="C75" s="32">
        <v>690</v>
      </c>
      <c r="D75" s="33"/>
      <c r="E75" s="34" t="s">
        <v>22</v>
      </c>
      <c r="F75" s="35">
        <v>0</v>
      </c>
      <c r="G75" s="40">
        <v>26.4</v>
      </c>
      <c r="H75" s="37">
        <v>0</v>
      </c>
      <c r="I75" s="35"/>
      <c r="J75" s="40"/>
      <c r="K75" s="37"/>
    </row>
    <row r="76" spans="1:11" s="38" customFormat="1" ht="22.5" customHeight="1">
      <c r="A76" s="31"/>
      <c r="B76" s="32"/>
      <c r="C76" s="32">
        <v>910</v>
      </c>
      <c r="D76" s="33"/>
      <c r="E76" s="34" t="s">
        <v>53</v>
      </c>
      <c r="F76" s="35">
        <v>50</v>
      </c>
      <c r="G76" s="40">
        <v>129</v>
      </c>
      <c r="H76" s="37">
        <f aca="true" t="shared" si="2" ref="H76:H86">ROUND((G76/F76)*100,2)</f>
        <v>258</v>
      </c>
      <c r="I76" s="35"/>
      <c r="J76" s="40"/>
      <c r="K76" s="37"/>
    </row>
    <row r="77" spans="1:11" s="30" customFormat="1" ht="39.75" customHeight="1">
      <c r="A77" s="25"/>
      <c r="B77" s="19">
        <v>75616</v>
      </c>
      <c r="C77" s="19"/>
      <c r="D77" s="20"/>
      <c r="E77" s="27" t="s">
        <v>54</v>
      </c>
      <c r="F77" s="28">
        <f>SUM(F78:F88)</f>
        <v>327000</v>
      </c>
      <c r="G77" s="28">
        <f>SUM(G78:G88)</f>
        <v>410636.42000000004</v>
      </c>
      <c r="H77" s="29">
        <f t="shared" si="2"/>
        <v>125.58</v>
      </c>
      <c r="I77" s="28"/>
      <c r="J77" s="28"/>
      <c r="K77" s="29"/>
    </row>
    <row r="78" spans="1:11" s="75" customFormat="1" ht="9.75">
      <c r="A78" s="31"/>
      <c r="B78" s="44"/>
      <c r="C78" s="73">
        <v>310</v>
      </c>
      <c r="D78" s="74"/>
      <c r="E78" s="137" t="s">
        <v>49</v>
      </c>
      <c r="F78" s="35">
        <v>163000</v>
      </c>
      <c r="G78" s="35">
        <v>206055.82</v>
      </c>
      <c r="H78" s="37">
        <f t="shared" si="2"/>
        <v>126.41</v>
      </c>
      <c r="I78" s="35"/>
      <c r="J78" s="35"/>
      <c r="K78" s="37"/>
    </row>
    <row r="79" spans="1:11" s="75" customFormat="1" ht="9.75">
      <c r="A79" s="31"/>
      <c r="B79" s="44"/>
      <c r="C79" s="73">
        <v>320</v>
      </c>
      <c r="D79" s="74"/>
      <c r="E79" s="137" t="s">
        <v>50</v>
      </c>
      <c r="F79" s="35">
        <v>76000</v>
      </c>
      <c r="G79" s="35">
        <v>71443.7</v>
      </c>
      <c r="H79" s="37">
        <f t="shared" si="2"/>
        <v>94</v>
      </c>
      <c r="I79" s="35"/>
      <c r="J79" s="35"/>
      <c r="K79" s="37"/>
    </row>
    <row r="80" spans="1:11" s="75" customFormat="1" ht="9.75">
      <c r="A80" s="31"/>
      <c r="B80" s="44"/>
      <c r="C80" s="73">
        <v>330</v>
      </c>
      <c r="D80" s="74"/>
      <c r="E80" s="137" t="s">
        <v>51</v>
      </c>
      <c r="F80" s="35">
        <v>4800</v>
      </c>
      <c r="G80" s="35">
        <v>4548.9</v>
      </c>
      <c r="H80" s="37">
        <f t="shared" si="2"/>
        <v>94.77</v>
      </c>
      <c r="I80" s="35"/>
      <c r="J80" s="35"/>
      <c r="K80" s="37"/>
    </row>
    <row r="81" spans="1:11" s="75" customFormat="1" ht="12" customHeight="1">
      <c r="A81" s="31"/>
      <c r="B81" s="44"/>
      <c r="C81" s="73">
        <v>340</v>
      </c>
      <c r="D81" s="74"/>
      <c r="E81" s="137" t="s">
        <v>55</v>
      </c>
      <c r="F81" s="35">
        <v>27000</v>
      </c>
      <c r="G81" s="35">
        <v>38849.7</v>
      </c>
      <c r="H81" s="37">
        <f t="shared" si="2"/>
        <v>143.89</v>
      </c>
      <c r="I81" s="35"/>
      <c r="J81" s="35"/>
      <c r="K81" s="37"/>
    </row>
    <row r="82" spans="1:11" s="75" customFormat="1" ht="12" customHeight="1">
      <c r="A82" s="31"/>
      <c r="B82" s="44"/>
      <c r="C82" s="73">
        <v>360</v>
      </c>
      <c r="D82" s="74"/>
      <c r="E82" s="137" t="s">
        <v>56</v>
      </c>
      <c r="F82" s="35">
        <v>5000</v>
      </c>
      <c r="G82" s="35">
        <v>25078</v>
      </c>
      <c r="H82" s="37">
        <f t="shared" si="2"/>
        <v>501.56</v>
      </c>
      <c r="I82" s="35"/>
      <c r="J82" s="35"/>
      <c r="K82" s="37"/>
    </row>
    <row r="83" spans="1:11" s="75" customFormat="1" ht="9.75">
      <c r="A83" s="31"/>
      <c r="B83" s="44"/>
      <c r="C83" s="73">
        <v>370</v>
      </c>
      <c r="D83" s="74"/>
      <c r="E83" s="137" t="s">
        <v>57</v>
      </c>
      <c r="F83" s="35">
        <v>100</v>
      </c>
      <c r="G83" s="35">
        <v>0</v>
      </c>
      <c r="H83" s="37">
        <f t="shared" si="2"/>
        <v>0</v>
      </c>
      <c r="I83" s="35"/>
      <c r="J83" s="35"/>
      <c r="K83" s="37"/>
    </row>
    <row r="84" spans="1:11" s="75" customFormat="1" ht="9.75">
      <c r="A84" s="31"/>
      <c r="B84" s="44"/>
      <c r="C84" s="73">
        <v>430</v>
      </c>
      <c r="D84" s="74"/>
      <c r="E84" s="137" t="s">
        <v>58</v>
      </c>
      <c r="F84" s="35">
        <v>100</v>
      </c>
      <c r="G84" s="35">
        <v>0</v>
      </c>
      <c r="H84" s="37">
        <f t="shared" si="2"/>
        <v>0</v>
      </c>
      <c r="I84" s="35"/>
      <c r="J84" s="35"/>
      <c r="K84" s="37"/>
    </row>
    <row r="85" spans="1:11" s="75" customFormat="1" ht="12.75" customHeight="1">
      <c r="A85" s="31"/>
      <c r="B85" s="44"/>
      <c r="C85" s="73">
        <v>500</v>
      </c>
      <c r="D85" s="74"/>
      <c r="E85" s="137" t="s">
        <v>52</v>
      </c>
      <c r="F85" s="35">
        <v>50000</v>
      </c>
      <c r="G85" s="35">
        <v>62026</v>
      </c>
      <c r="H85" s="37">
        <f t="shared" si="2"/>
        <v>124.05</v>
      </c>
      <c r="I85" s="35"/>
      <c r="J85" s="35"/>
      <c r="K85" s="37"/>
    </row>
    <row r="86" spans="1:11" s="75" customFormat="1" ht="9.75" hidden="1">
      <c r="A86" s="31"/>
      <c r="B86" s="44"/>
      <c r="C86" s="73">
        <v>690</v>
      </c>
      <c r="D86" s="74"/>
      <c r="E86" s="137" t="s">
        <v>22</v>
      </c>
      <c r="F86" s="35"/>
      <c r="G86" s="35"/>
      <c r="H86" s="37" t="e">
        <f t="shared" si="2"/>
        <v>#DIV/0!</v>
      </c>
      <c r="I86" s="35"/>
      <c r="J86" s="35"/>
      <c r="K86" s="37"/>
    </row>
    <row r="87" spans="1:11" s="75" customFormat="1" ht="12.75" customHeight="1">
      <c r="A87" s="31"/>
      <c r="B87" s="44"/>
      <c r="C87" s="73">
        <v>690</v>
      </c>
      <c r="D87" s="74"/>
      <c r="E87" s="137" t="s">
        <v>22</v>
      </c>
      <c r="F87" s="35">
        <v>0</v>
      </c>
      <c r="G87" s="35">
        <v>932.8</v>
      </c>
      <c r="H87" s="37">
        <v>0</v>
      </c>
      <c r="I87" s="35"/>
      <c r="J87" s="35"/>
      <c r="K87" s="37"/>
    </row>
    <row r="88" spans="1:11" s="75" customFormat="1" ht="21.75" customHeight="1">
      <c r="A88" s="31"/>
      <c r="B88" s="44"/>
      <c r="C88" s="73">
        <v>910</v>
      </c>
      <c r="D88" s="74"/>
      <c r="E88" s="137" t="s">
        <v>53</v>
      </c>
      <c r="F88" s="35">
        <v>1000</v>
      </c>
      <c r="G88" s="35">
        <v>1701.5</v>
      </c>
      <c r="H88" s="37">
        <f>ROUND((G88/F88)*100,2)</f>
        <v>170.15</v>
      </c>
      <c r="I88" s="35"/>
      <c r="J88" s="35"/>
      <c r="K88" s="37"/>
    </row>
    <row r="89" spans="1:11" s="30" customFormat="1" ht="32.25" customHeight="1">
      <c r="A89" s="25"/>
      <c r="B89" s="19">
        <v>75618</v>
      </c>
      <c r="C89" s="19"/>
      <c r="D89" s="20"/>
      <c r="E89" s="27" t="s">
        <v>59</v>
      </c>
      <c r="F89" s="28">
        <f>SUM(F90:F98)</f>
        <v>45185.44</v>
      </c>
      <c r="G89" s="28">
        <f>SUM(G90:G98)</f>
        <v>52696.29</v>
      </c>
      <c r="H89" s="29">
        <f>ROUND((G89/F89)*100,2)</f>
        <v>116.62</v>
      </c>
      <c r="I89" s="28"/>
      <c r="J89" s="28"/>
      <c r="K89" s="29"/>
    </row>
    <row r="90" spans="1:11" s="75" customFormat="1" ht="12" customHeight="1">
      <c r="A90" s="31"/>
      <c r="B90" s="73"/>
      <c r="C90" s="73">
        <v>410</v>
      </c>
      <c r="D90" s="74"/>
      <c r="E90" s="137" t="s">
        <v>60</v>
      </c>
      <c r="F90" s="35">
        <v>8000</v>
      </c>
      <c r="G90" s="142">
        <v>11110</v>
      </c>
      <c r="H90" s="37">
        <f>ROUND((G90/F90)*100,2)</f>
        <v>138.88</v>
      </c>
      <c r="I90" s="35"/>
      <c r="J90" s="142"/>
      <c r="K90" s="37"/>
    </row>
    <row r="91" spans="1:11" s="75" customFormat="1" ht="11.25" customHeight="1" hidden="1">
      <c r="A91" s="31"/>
      <c r="B91" s="73"/>
      <c r="C91" s="73">
        <v>430</v>
      </c>
      <c r="D91" s="74"/>
      <c r="E91" s="137" t="s">
        <v>58</v>
      </c>
      <c r="F91" s="35">
        <v>0</v>
      </c>
      <c r="G91" s="142"/>
      <c r="H91" s="37">
        <v>0</v>
      </c>
      <c r="I91" s="35"/>
      <c r="J91" s="142"/>
      <c r="K91" s="37"/>
    </row>
    <row r="92" spans="1:11" s="75" customFormat="1" ht="9.75" hidden="1">
      <c r="A92" s="31"/>
      <c r="B92" s="73"/>
      <c r="C92" s="73">
        <v>460</v>
      </c>
      <c r="D92" s="74"/>
      <c r="E92" s="137"/>
      <c r="F92" s="35"/>
      <c r="G92" s="142"/>
      <c r="H92" s="37" t="e">
        <f>ROUND((G92/F92)*100,2)</f>
        <v>#DIV/0!</v>
      </c>
      <c r="I92" s="35"/>
      <c r="J92" s="142"/>
      <c r="K92" s="37"/>
    </row>
    <row r="93" spans="1:11" s="75" customFormat="1" ht="15" customHeight="1">
      <c r="A93" s="31"/>
      <c r="B93" s="73"/>
      <c r="C93" s="73">
        <v>460</v>
      </c>
      <c r="D93" s="74"/>
      <c r="E93" s="137" t="s">
        <v>61</v>
      </c>
      <c r="F93" s="35">
        <v>0</v>
      </c>
      <c r="G93" s="142">
        <v>2072.6</v>
      </c>
      <c r="H93" s="37">
        <v>0</v>
      </c>
      <c r="I93" s="35"/>
      <c r="J93" s="142"/>
      <c r="K93" s="37"/>
    </row>
    <row r="94" spans="1:11" s="75" customFormat="1" ht="24.75" customHeight="1">
      <c r="A94" s="31"/>
      <c r="B94" s="73"/>
      <c r="C94" s="73">
        <v>480</v>
      </c>
      <c r="D94" s="74"/>
      <c r="E94" s="137" t="s">
        <v>62</v>
      </c>
      <c r="F94" s="35">
        <v>37185.44</v>
      </c>
      <c r="G94" s="142">
        <v>37185.44</v>
      </c>
      <c r="H94" s="37">
        <f>ROUND((G94/F94)*100,2)</f>
        <v>100</v>
      </c>
      <c r="I94" s="35"/>
      <c r="J94" s="142"/>
      <c r="K94" s="37"/>
    </row>
    <row r="95" spans="1:11" s="75" customFormat="1" ht="49.5" customHeight="1" hidden="1">
      <c r="A95" s="31"/>
      <c r="B95" s="73"/>
      <c r="C95" s="73">
        <v>490</v>
      </c>
      <c r="D95" s="74"/>
      <c r="E95" s="137" t="s">
        <v>63</v>
      </c>
      <c r="F95" s="35">
        <v>0</v>
      </c>
      <c r="G95" s="142"/>
      <c r="H95" s="37" t="e">
        <f>ROUND((G95/F95)*100,2)</f>
        <v>#DIV/0!</v>
      </c>
      <c r="I95" s="35"/>
      <c r="J95" s="142"/>
      <c r="K95" s="37"/>
    </row>
    <row r="96" spans="1:11" s="75" customFormat="1" ht="42" customHeight="1">
      <c r="A96" s="31"/>
      <c r="B96" s="73"/>
      <c r="C96" s="73">
        <v>490</v>
      </c>
      <c r="D96" s="74"/>
      <c r="E96" s="137" t="s">
        <v>63</v>
      </c>
      <c r="F96" s="35">
        <v>0</v>
      </c>
      <c r="G96" s="142">
        <v>2275.94</v>
      </c>
      <c r="H96" s="37">
        <v>0</v>
      </c>
      <c r="I96" s="35"/>
      <c r="J96" s="142"/>
      <c r="K96" s="37"/>
    </row>
    <row r="97" spans="1:11" s="75" customFormat="1" ht="23.25" customHeight="1">
      <c r="A97" s="31"/>
      <c r="B97" s="73"/>
      <c r="C97" s="73">
        <v>910</v>
      </c>
      <c r="D97" s="74"/>
      <c r="E97" s="17" t="s">
        <v>53</v>
      </c>
      <c r="F97" s="35">
        <v>0</v>
      </c>
      <c r="G97" s="142">
        <v>19</v>
      </c>
      <c r="H97" s="37">
        <v>0</v>
      </c>
      <c r="I97" s="35"/>
      <c r="J97" s="142"/>
      <c r="K97" s="37"/>
    </row>
    <row r="98" spans="1:11" s="75" customFormat="1" ht="9.75">
      <c r="A98" s="31"/>
      <c r="B98" s="73"/>
      <c r="C98" s="73">
        <v>920</v>
      </c>
      <c r="D98" s="74"/>
      <c r="E98" s="137" t="s">
        <v>21</v>
      </c>
      <c r="F98" s="35">
        <v>0</v>
      </c>
      <c r="G98" s="142">
        <v>33.31</v>
      </c>
      <c r="H98" s="37">
        <v>0</v>
      </c>
      <c r="I98" s="35"/>
      <c r="J98" s="142"/>
      <c r="K98" s="37"/>
    </row>
    <row r="99" spans="1:11" s="30" customFormat="1" ht="22.5" customHeight="1">
      <c r="A99" s="25"/>
      <c r="B99" s="19">
        <v>75621</v>
      </c>
      <c r="C99" s="19"/>
      <c r="D99" s="20"/>
      <c r="E99" s="27" t="s">
        <v>64</v>
      </c>
      <c r="F99" s="66">
        <f>SUM(F100:F101)</f>
        <v>1738413</v>
      </c>
      <c r="G99" s="66">
        <f>SUM(G100:G101)</f>
        <v>1701113.27</v>
      </c>
      <c r="H99" s="29">
        <f aca="true" t="shared" si="3" ref="H99:H114">ROUND((G99/F99)*100,2)</f>
        <v>97.85</v>
      </c>
      <c r="I99" s="66"/>
      <c r="J99" s="66"/>
      <c r="K99" s="29"/>
    </row>
    <row r="100" spans="1:11" s="75" customFormat="1" ht="13.5" customHeight="1">
      <c r="A100" s="31"/>
      <c r="B100" s="73"/>
      <c r="C100" s="73">
        <v>10</v>
      </c>
      <c r="D100" s="74"/>
      <c r="E100" s="137" t="s">
        <v>65</v>
      </c>
      <c r="F100" s="35">
        <v>1737213</v>
      </c>
      <c r="G100" s="142">
        <v>1700408</v>
      </c>
      <c r="H100" s="41">
        <f t="shared" si="3"/>
        <v>97.88</v>
      </c>
      <c r="I100" s="35"/>
      <c r="J100" s="142"/>
      <c r="K100" s="37"/>
    </row>
    <row r="101" spans="1:11" s="75" customFormat="1" ht="12.75" customHeight="1">
      <c r="A101" s="31"/>
      <c r="B101" s="73"/>
      <c r="C101" s="73">
        <v>20</v>
      </c>
      <c r="D101" s="74"/>
      <c r="E101" s="137" t="s">
        <v>66</v>
      </c>
      <c r="F101" s="35">
        <v>1200</v>
      </c>
      <c r="G101" s="142">
        <v>705.27</v>
      </c>
      <c r="H101" s="41">
        <f t="shared" si="3"/>
        <v>58.77</v>
      </c>
      <c r="I101" s="35"/>
      <c r="J101" s="142"/>
      <c r="K101" s="37"/>
    </row>
    <row r="102" spans="1:11" s="61" customFormat="1" ht="13.5" customHeight="1">
      <c r="A102" s="43">
        <v>758</v>
      </c>
      <c r="B102" s="57"/>
      <c r="C102" s="57"/>
      <c r="D102" s="58"/>
      <c r="E102" s="59" t="s">
        <v>67</v>
      </c>
      <c r="F102" s="53">
        <f>SUM(F108,F104,F106,F110)</f>
        <v>7141895</v>
      </c>
      <c r="G102" s="53">
        <f>SUM(G108,G104,G106,G110)</f>
        <v>7153118.37</v>
      </c>
      <c r="H102" s="60">
        <f t="shared" si="3"/>
        <v>100.16</v>
      </c>
      <c r="I102" s="53"/>
      <c r="J102" s="76"/>
      <c r="K102" s="60"/>
    </row>
    <row r="103" spans="1:11" s="38" customFormat="1" ht="9.75" hidden="1">
      <c r="A103" s="43"/>
      <c r="B103" s="32">
        <v>75807</v>
      </c>
      <c r="C103" s="32"/>
      <c r="D103" s="33"/>
      <c r="E103" s="34"/>
      <c r="F103" s="40"/>
      <c r="G103" s="40" t="e">
        <f>SUM(#REF!)</f>
        <v>#REF!</v>
      </c>
      <c r="H103" s="67" t="e">
        <f t="shared" si="3"/>
        <v>#REF!</v>
      </c>
      <c r="I103" s="40"/>
      <c r="J103" s="56"/>
      <c r="K103" s="67"/>
    </row>
    <row r="104" spans="1:11" s="30" customFormat="1" ht="24" customHeight="1">
      <c r="A104" s="25"/>
      <c r="B104" s="19">
        <v>75801</v>
      </c>
      <c r="C104" s="19"/>
      <c r="D104" s="20"/>
      <c r="E104" s="27" t="s">
        <v>68</v>
      </c>
      <c r="F104" s="28">
        <f>SUM(F105:F105)</f>
        <v>3838443</v>
      </c>
      <c r="G104" s="28">
        <f>SUM(G105:G105)</f>
        <v>3838443</v>
      </c>
      <c r="H104" s="29">
        <f t="shared" si="3"/>
        <v>100</v>
      </c>
      <c r="I104" s="28"/>
      <c r="J104" s="28"/>
      <c r="K104" s="29"/>
    </row>
    <row r="105" spans="1:11" s="38" customFormat="1" ht="12.75" customHeight="1">
      <c r="A105" s="43"/>
      <c r="B105" s="32"/>
      <c r="C105" s="32">
        <v>2920</v>
      </c>
      <c r="D105" s="33"/>
      <c r="E105" s="34" t="s">
        <v>69</v>
      </c>
      <c r="F105" s="40">
        <v>3838443</v>
      </c>
      <c r="G105" s="40">
        <v>3838443</v>
      </c>
      <c r="H105" s="67">
        <f t="shared" si="3"/>
        <v>100</v>
      </c>
      <c r="I105" s="40"/>
      <c r="J105" s="40"/>
      <c r="K105" s="67"/>
    </row>
    <row r="106" spans="1:11" s="30" customFormat="1" ht="21.75" customHeight="1">
      <c r="A106" s="25"/>
      <c r="B106" s="19">
        <v>75807</v>
      </c>
      <c r="C106" s="19"/>
      <c r="D106" s="20"/>
      <c r="E106" s="27" t="s">
        <v>70</v>
      </c>
      <c r="F106" s="28">
        <f>SUM(F107:F107)</f>
        <v>3158231</v>
      </c>
      <c r="G106" s="28">
        <f>SUM(G107:G107)</f>
        <v>3158231</v>
      </c>
      <c r="H106" s="29">
        <f t="shared" si="3"/>
        <v>100</v>
      </c>
      <c r="I106" s="28"/>
      <c r="J106" s="28"/>
      <c r="K106" s="29"/>
    </row>
    <row r="107" spans="1:11" s="38" customFormat="1" ht="15" customHeight="1">
      <c r="A107" s="43"/>
      <c r="B107" s="32"/>
      <c r="C107" s="32">
        <v>2920</v>
      </c>
      <c r="D107" s="33"/>
      <c r="E107" s="34" t="s">
        <v>69</v>
      </c>
      <c r="F107" s="40">
        <v>3158231</v>
      </c>
      <c r="G107" s="40">
        <v>3158231</v>
      </c>
      <c r="H107" s="67">
        <f t="shared" si="3"/>
        <v>100</v>
      </c>
      <c r="I107" s="40"/>
      <c r="J107" s="40"/>
      <c r="K107" s="67"/>
    </row>
    <row r="108" spans="1:11" s="30" customFormat="1" ht="12" customHeight="1">
      <c r="A108" s="25"/>
      <c r="B108" s="19">
        <v>75814</v>
      </c>
      <c r="C108" s="19"/>
      <c r="D108" s="20"/>
      <c r="E108" s="27" t="s">
        <v>71</v>
      </c>
      <c r="F108" s="28">
        <f>SUM(F109)</f>
        <v>20000</v>
      </c>
      <c r="G108" s="28">
        <f>SUM(G109)</f>
        <v>31223.37</v>
      </c>
      <c r="H108" s="29">
        <f t="shared" si="3"/>
        <v>156.12</v>
      </c>
      <c r="I108" s="28"/>
      <c r="J108" s="66"/>
      <c r="K108" s="29"/>
    </row>
    <row r="109" spans="1:11" s="38" customFormat="1" ht="9.75">
      <c r="A109" s="43"/>
      <c r="B109" s="32"/>
      <c r="C109" s="32">
        <v>920</v>
      </c>
      <c r="D109" s="33"/>
      <c r="E109" s="34" t="s">
        <v>21</v>
      </c>
      <c r="F109" s="40">
        <v>20000</v>
      </c>
      <c r="G109" s="56">
        <v>31223.37</v>
      </c>
      <c r="H109" s="29">
        <f t="shared" si="3"/>
        <v>156.12</v>
      </c>
      <c r="I109" s="40"/>
      <c r="J109" s="56"/>
      <c r="K109" s="67"/>
    </row>
    <row r="110" spans="1:11" s="30" customFormat="1" ht="22.5" customHeight="1">
      <c r="A110" s="25"/>
      <c r="B110" s="19">
        <v>75831</v>
      </c>
      <c r="C110" s="19"/>
      <c r="D110" s="20"/>
      <c r="E110" s="27" t="s">
        <v>72</v>
      </c>
      <c r="F110" s="28">
        <f>SUM(F111:F111)</f>
        <v>125221</v>
      </c>
      <c r="G110" s="28">
        <f>SUM(G111:G111)</f>
        <v>125221</v>
      </c>
      <c r="H110" s="29">
        <f t="shared" si="3"/>
        <v>100</v>
      </c>
      <c r="I110" s="28"/>
      <c r="J110" s="28"/>
      <c r="K110" s="29"/>
    </row>
    <row r="111" spans="1:11" s="38" customFormat="1" ht="11.25" customHeight="1">
      <c r="A111" s="43"/>
      <c r="B111" s="32"/>
      <c r="C111" s="32">
        <v>2920</v>
      </c>
      <c r="D111" s="33"/>
      <c r="E111" s="34" t="s">
        <v>69</v>
      </c>
      <c r="F111" s="40">
        <v>125221</v>
      </c>
      <c r="G111" s="40">
        <v>125221</v>
      </c>
      <c r="H111" s="67">
        <f t="shared" si="3"/>
        <v>100</v>
      </c>
      <c r="I111" s="40"/>
      <c r="J111" s="40"/>
      <c r="K111" s="67"/>
    </row>
    <row r="112" spans="1:11" s="61" customFormat="1" ht="10.5" customHeight="1">
      <c r="A112" s="43">
        <v>801</v>
      </c>
      <c r="B112" s="57"/>
      <c r="C112" s="57"/>
      <c r="D112" s="58"/>
      <c r="E112" s="59" t="s">
        <v>73</v>
      </c>
      <c r="F112" s="76">
        <f>SUM(F113,F121,F134,F136)</f>
        <v>160767</v>
      </c>
      <c r="G112" s="76">
        <f>SUM(G113,G121,G134,G136)</f>
        <v>172815.29</v>
      </c>
      <c r="H112" s="60">
        <f t="shared" si="3"/>
        <v>107.49</v>
      </c>
      <c r="I112" s="76">
        <f>SUM(I113)</f>
        <v>281641</v>
      </c>
      <c r="J112" s="76">
        <f>SUM(J113)</f>
        <v>281641</v>
      </c>
      <c r="K112" s="60">
        <f>ROUND((J112/I112)*100,2)</f>
        <v>100</v>
      </c>
    </row>
    <row r="113" spans="1:11" s="30" customFormat="1" ht="9.75">
      <c r="A113" s="25"/>
      <c r="B113" s="19">
        <v>80101</v>
      </c>
      <c r="C113" s="19"/>
      <c r="D113" s="20"/>
      <c r="E113" s="27" t="s">
        <v>74</v>
      </c>
      <c r="F113" s="28">
        <f>SUM(F114:F118)</f>
        <v>42152</v>
      </c>
      <c r="G113" s="28">
        <f>SUM(G114:G118)</f>
        <v>60154.020000000004</v>
      </c>
      <c r="H113" s="29">
        <f t="shared" si="3"/>
        <v>142.71</v>
      </c>
      <c r="I113" s="66">
        <f>SUM(I119,I120)</f>
        <v>281641</v>
      </c>
      <c r="J113" s="66">
        <f>SUM(J119,J120)</f>
        <v>281641</v>
      </c>
      <c r="K113" s="29">
        <f>ROUND((J113/I113)*100,2)</f>
        <v>100</v>
      </c>
    </row>
    <row r="114" spans="1:11" s="38" customFormat="1" ht="58.5" customHeight="1">
      <c r="A114" s="43"/>
      <c r="B114" s="32"/>
      <c r="C114" s="32">
        <v>750</v>
      </c>
      <c r="D114" s="33"/>
      <c r="E114" s="34" t="s">
        <v>15</v>
      </c>
      <c r="F114" s="40">
        <v>13755</v>
      </c>
      <c r="G114" s="56">
        <v>13754.4</v>
      </c>
      <c r="H114" s="67">
        <f t="shared" si="3"/>
        <v>100</v>
      </c>
      <c r="I114" s="40"/>
      <c r="J114" s="56"/>
      <c r="K114" s="67"/>
    </row>
    <row r="115" spans="1:11" s="38" customFormat="1" ht="9.75">
      <c r="A115" s="43"/>
      <c r="B115" s="32"/>
      <c r="C115" s="32">
        <v>920</v>
      </c>
      <c r="D115" s="33"/>
      <c r="E115" s="34" t="s">
        <v>21</v>
      </c>
      <c r="F115" s="40">
        <v>784</v>
      </c>
      <c r="G115" s="56">
        <v>1324.18</v>
      </c>
      <c r="H115" s="67">
        <f>ROUND((G115/F115)*100,2)</f>
        <v>168.9</v>
      </c>
      <c r="I115" s="40"/>
      <c r="J115" s="56"/>
      <c r="K115" s="67"/>
    </row>
    <row r="116" spans="1:11" s="38" customFormat="1" ht="21" customHeight="1">
      <c r="A116" s="43"/>
      <c r="B116" s="32"/>
      <c r="C116" s="32">
        <v>960</v>
      </c>
      <c r="D116" s="33"/>
      <c r="E116" s="34" t="s">
        <v>38</v>
      </c>
      <c r="F116" s="40">
        <v>5000</v>
      </c>
      <c r="G116" s="56">
        <v>5000</v>
      </c>
      <c r="H116" s="67">
        <f>ROUND((G116/F116)*100,2)</f>
        <v>100</v>
      </c>
      <c r="I116" s="40"/>
      <c r="J116" s="56"/>
      <c r="K116" s="67"/>
    </row>
    <row r="117" spans="1:11" s="38" customFormat="1" ht="13.5" customHeight="1">
      <c r="A117" s="43"/>
      <c r="B117" s="32"/>
      <c r="C117" s="32">
        <v>970</v>
      </c>
      <c r="D117" s="33"/>
      <c r="E117" s="34" t="s">
        <v>30</v>
      </c>
      <c r="F117" s="40">
        <v>4650</v>
      </c>
      <c r="G117" s="56">
        <v>22112.44</v>
      </c>
      <c r="H117" s="67">
        <f>ROUND((G117/F117)*100,2)</f>
        <v>475.54</v>
      </c>
      <c r="I117" s="40"/>
      <c r="J117" s="56"/>
      <c r="K117" s="67"/>
    </row>
    <row r="118" spans="1:11" s="38" customFormat="1" ht="30" customHeight="1">
      <c r="A118" s="43"/>
      <c r="B118" s="32"/>
      <c r="C118" s="32">
        <v>2030</v>
      </c>
      <c r="D118" s="33"/>
      <c r="E118" s="34" t="s">
        <v>75</v>
      </c>
      <c r="F118" s="40">
        <v>17963</v>
      </c>
      <c r="G118" s="40">
        <v>17963</v>
      </c>
      <c r="H118" s="23">
        <f>ROUND((G118/F118)*100,2)</f>
        <v>100</v>
      </c>
      <c r="I118" s="40"/>
      <c r="J118" s="40"/>
      <c r="K118" s="23"/>
    </row>
    <row r="119" spans="1:11" s="38" customFormat="1" ht="42.75" customHeight="1">
      <c r="A119" s="43"/>
      <c r="B119" s="32"/>
      <c r="C119" s="32">
        <v>6298</v>
      </c>
      <c r="D119" s="33"/>
      <c r="E119" s="34" t="s">
        <v>13</v>
      </c>
      <c r="F119" s="40"/>
      <c r="G119" s="36"/>
      <c r="H119" s="67"/>
      <c r="I119" s="40">
        <v>281641</v>
      </c>
      <c r="J119" s="36">
        <v>281641</v>
      </c>
      <c r="K119" s="67">
        <f>ROUND((J119/I119)*100,2)</f>
        <v>100</v>
      </c>
    </row>
    <row r="120" spans="1:11" s="38" customFormat="1" ht="39" hidden="1">
      <c r="A120" s="94"/>
      <c r="B120" s="55"/>
      <c r="C120" s="55">
        <v>6330</v>
      </c>
      <c r="D120" s="120"/>
      <c r="E120" s="121" t="s">
        <v>76</v>
      </c>
      <c r="F120" s="101"/>
      <c r="G120" s="123"/>
      <c r="H120" s="92"/>
      <c r="I120" s="101">
        <v>0</v>
      </c>
      <c r="J120" s="123">
        <v>0</v>
      </c>
      <c r="K120" s="92">
        <v>0</v>
      </c>
    </row>
    <row r="121" spans="1:11" s="30" customFormat="1" ht="10.5" customHeight="1">
      <c r="A121" s="25"/>
      <c r="B121" s="19">
        <v>80104</v>
      </c>
      <c r="C121" s="19"/>
      <c r="D121" s="20"/>
      <c r="E121" s="27" t="s">
        <v>77</v>
      </c>
      <c r="F121" s="28">
        <f>SUM(F122:F126)</f>
        <v>48129</v>
      </c>
      <c r="G121" s="28">
        <f>SUM(G122:G126)</f>
        <v>48175.37</v>
      </c>
      <c r="H121" s="29">
        <f aca="true" t="shared" si="4" ref="H121:H129">ROUND((G121/F121)*100,2)</f>
        <v>100.1</v>
      </c>
      <c r="I121" s="28"/>
      <c r="J121" s="28"/>
      <c r="K121" s="29"/>
    </row>
    <row r="122" spans="1:11" s="38" customFormat="1" ht="10.5" customHeight="1">
      <c r="A122" s="43"/>
      <c r="B122" s="32"/>
      <c r="C122" s="32">
        <v>690</v>
      </c>
      <c r="D122" s="33"/>
      <c r="E122" s="34" t="s">
        <v>22</v>
      </c>
      <c r="F122" s="40">
        <v>46632</v>
      </c>
      <c r="G122" s="56">
        <v>46631.71</v>
      </c>
      <c r="H122" s="67">
        <f t="shared" si="4"/>
        <v>100</v>
      </c>
      <c r="I122" s="40"/>
      <c r="J122" s="56"/>
      <c r="K122" s="67"/>
    </row>
    <row r="123" spans="1:11" s="38" customFormat="1" ht="9.75" hidden="1">
      <c r="A123" s="94"/>
      <c r="B123" s="55"/>
      <c r="C123" s="55">
        <v>830</v>
      </c>
      <c r="D123" s="120"/>
      <c r="E123" s="121" t="s">
        <v>20</v>
      </c>
      <c r="F123" s="101">
        <v>0</v>
      </c>
      <c r="G123" s="130">
        <v>0</v>
      </c>
      <c r="H123" s="103" t="e">
        <f t="shared" si="4"/>
        <v>#DIV/0!</v>
      </c>
      <c r="I123" s="101"/>
      <c r="J123" s="130"/>
      <c r="K123" s="103"/>
    </row>
    <row r="124" spans="1:11" s="75" customFormat="1" ht="9.75">
      <c r="A124" s="31"/>
      <c r="B124" s="73"/>
      <c r="C124" s="73">
        <v>920</v>
      </c>
      <c r="D124" s="74"/>
      <c r="E124" s="137" t="s">
        <v>21</v>
      </c>
      <c r="F124" s="35">
        <v>180</v>
      </c>
      <c r="G124" s="142">
        <v>217.66</v>
      </c>
      <c r="H124" s="37">
        <f t="shared" si="4"/>
        <v>120.92</v>
      </c>
      <c r="I124" s="35"/>
      <c r="J124" s="142"/>
      <c r="K124" s="37"/>
    </row>
    <row r="125" spans="1:11" s="75" customFormat="1" ht="22.5" customHeight="1">
      <c r="A125" s="31"/>
      <c r="B125" s="73"/>
      <c r="C125" s="73">
        <v>960</v>
      </c>
      <c r="D125" s="74"/>
      <c r="E125" s="137" t="s">
        <v>38</v>
      </c>
      <c r="F125" s="35">
        <v>1257</v>
      </c>
      <c r="G125" s="142">
        <v>1257</v>
      </c>
      <c r="H125" s="37">
        <f t="shared" si="4"/>
        <v>100</v>
      </c>
      <c r="I125" s="35"/>
      <c r="J125" s="142"/>
      <c r="K125" s="37"/>
    </row>
    <row r="126" spans="1:11" s="75" customFormat="1" ht="15" customHeight="1">
      <c r="A126" s="31"/>
      <c r="B126" s="73"/>
      <c r="C126" s="73">
        <v>970</v>
      </c>
      <c r="D126" s="74"/>
      <c r="E126" s="137" t="s">
        <v>30</v>
      </c>
      <c r="F126" s="35">
        <v>60</v>
      </c>
      <c r="G126" s="142">
        <v>69</v>
      </c>
      <c r="H126" s="37">
        <f t="shared" si="4"/>
        <v>115</v>
      </c>
      <c r="I126" s="35"/>
      <c r="J126" s="142"/>
      <c r="K126" s="37"/>
    </row>
    <row r="127" spans="1:11" s="141" customFormat="1" ht="12" customHeight="1" hidden="1">
      <c r="A127" s="62"/>
      <c r="B127" s="68">
        <v>80110</v>
      </c>
      <c r="C127" s="139"/>
      <c r="D127" s="140"/>
      <c r="E127" s="70" t="s">
        <v>78</v>
      </c>
      <c r="F127" s="63">
        <f>SUM(F128:F131)</f>
        <v>0</v>
      </c>
      <c r="G127" s="63">
        <f>SUM(G128:G131)</f>
        <v>0</v>
      </c>
      <c r="H127" s="41" t="e">
        <f t="shared" si="4"/>
        <v>#DIV/0!</v>
      </c>
      <c r="I127" s="63"/>
      <c r="J127" s="63"/>
      <c r="K127" s="41"/>
    </row>
    <row r="128" spans="1:11" s="75" customFormat="1" ht="87" customHeight="1" hidden="1">
      <c r="A128" s="31"/>
      <c r="B128" s="44"/>
      <c r="C128" s="73">
        <v>750</v>
      </c>
      <c r="D128" s="74"/>
      <c r="E128" s="137" t="s">
        <v>15</v>
      </c>
      <c r="F128" s="35"/>
      <c r="G128" s="35"/>
      <c r="H128" s="37" t="e">
        <f t="shared" si="4"/>
        <v>#DIV/0!</v>
      </c>
      <c r="I128" s="35"/>
      <c r="J128" s="35"/>
      <c r="K128" s="37"/>
    </row>
    <row r="129" spans="1:11" s="75" customFormat="1" ht="11.25" customHeight="1" hidden="1">
      <c r="A129" s="31"/>
      <c r="B129" s="44"/>
      <c r="C129" s="73">
        <v>920</v>
      </c>
      <c r="D129" s="74"/>
      <c r="E129" s="137" t="s">
        <v>21</v>
      </c>
      <c r="F129" s="35"/>
      <c r="G129" s="142"/>
      <c r="H129" s="37" t="e">
        <f t="shared" si="4"/>
        <v>#DIV/0!</v>
      </c>
      <c r="I129" s="35"/>
      <c r="J129" s="142"/>
      <c r="K129" s="37"/>
    </row>
    <row r="130" spans="1:11" s="75" customFormat="1" ht="18.75" customHeight="1" hidden="1">
      <c r="A130" s="31"/>
      <c r="B130" s="44"/>
      <c r="C130" s="73">
        <v>960</v>
      </c>
      <c r="D130" s="74"/>
      <c r="E130" s="137" t="s">
        <v>38</v>
      </c>
      <c r="F130" s="35">
        <v>0</v>
      </c>
      <c r="G130" s="142">
        <v>0</v>
      </c>
      <c r="H130" s="37">
        <v>0</v>
      </c>
      <c r="I130" s="35"/>
      <c r="J130" s="142"/>
      <c r="K130" s="37"/>
    </row>
    <row r="131" spans="1:11" s="75" customFormat="1" ht="10.5" customHeight="1" hidden="1">
      <c r="A131" s="31"/>
      <c r="B131" s="44"/>
      <c r="C131" s="73">
        <v>970</v>
      </c>
      <c r="D131" s="74"/>
      <c r="E131" s="137" t="s">
        <v>30</v>
      </c>
      <c r="F131" s="35"/>
      <c r="G131" s="142"/>
      <c r="H131" s="37" t="e">
        <f aca="true" t="shared" si="5" ref="H131:H140">ROUND((G131/F131)*100,2)</f>
        <v>#DIV/0!</v>
      </c>
      <c r="I131" s="35"/>
      <c r="J131" s="142"/>
      <c r="K131" s="37"/>
    </row>
    <row r="132" spans="1:11" s="75" customFormat="1" ht="18.75" hidden="1">
      <c r="A132" s="31"/>
      <c r="B132" s="44">
        <v>80114</v>
      </c>
      <c r="C132" s="73"/>
      <c r="D132" s="74"/>
      <c r="E132" s="46" t="s">
        <v>79</v>
      </c>
      <c r="F132" s="63">
        <f>SUM(F133:F133)</f>
        <v>0</v>
      </c>
      <c r="G132" s="63">
        <f>SUM(G133:G133)</f>
        <v>0</v>
      </c>
      <c r="H132" s="39" t="e">
        <f t="shared" si="5"/>
        <v>#DIV/0!</v>
      </c>
      <c r="I132" s="63"/>
      <c r="J132" s="63"/>
      <c r="K132" s="39"/>
    </row>
    <row r="133" spans="1:11" s="75" customFormat="1" ht="12.75" customHeight="1" hidden="1">
      <c r="A133" s="31"/>
      <c r="B133" s="44"/>
      <c r="C133" s="73">
        <v>920</v>
      </c>
      <c r="D133" s="74"/>
      <c r="E133" s="137" t="s">
        <v>21</v>
      </c>
      <c r="F133" s="35">
        <v>0</v>
      </c>
      <c r="G133" s="35">
        <v>0</v>
      </c>
      <c r="H133" s="37" t="e">
        <f t="shared" si="5"/>
        <v>#DIV/0!</v>
      </c>
      <c r="I133" s="35"/>
      <c r="J133" s="35"/>
      <c r="K133" s="37"/>
    </row>
    <row r="134" spans="1:11" s="30" customFormat="1" ht="13.5" customHeight="1">
      <c r="A134" s="25"/>
      <c r="B134" s="19">
        <v>80148</v>
      </c>
      <c r="C134" s="19"/>
      <c r="D134" s="20"/>
      <c r="E134" s="27" t="s">
        <v>80</v>
      </c>
      <c r="F134" s="28">
        <f>SUM(F135)</f>
        <v>69382</v>
      </c>
      <c r="G134" s="28">
        <f>SUM(G135)</f>
        <v>63485.9</v>
      </c>
      <c r="H134" s="29">
        <f t="shared" si="5"/>
        <v>91.5</v>
      </c>
      <c r="I134" s="28"/>
      <c r="J134" s="28"/>
      <c r="K134" s="29"/>
    </row>
    <row r="135" spans="1:11" s="75" customFormat="1" ht="9.75" customHeight="1">
      <c r="A135" s="31"/>
      <c r="B135" s="73"/>
      <c r="C135" s="73">
        <v>830</v>
      </c>
      <c r="D135" s="74"/>
      <c r="E135" s="137" t="s">
        <v>20</v>
      </c>
      <c r="F135" s="35">
        <v>69382</v>
      </c>
      <c r="G135" s="142">
        <v>63485.9</v>
      </c>
      <c r="H135" s="37">
        <f t="shared" si="5"/>
        <v>91.5</v>
      </c>
      <c r="I135" s="35"/>
      <c r="J135" s="142"/>
      <c r="K135" s="37"/>
    </row>
    <row r="136" spans="1:11" s="30" customFormat="1" ht="13.5" customHeight="1">
      <c r="A136" s="25"/>
      <c r="B136" s="19">
        <v>80195</v>
      </c>
      <c r="C136" s="19"/>
      <c r="D136" s="20"/>
      <c r="E136" s="152" t="s">
        <v>14</v>
      </c>
      <c r="F136" s="28">
        <f>SUM(F137)</f>
        <v>1104</v>
      </c>
      <c r="G136" s="28">
        <f>SUM(G137)</f>
        <v>1000</v>
      </c>
      <c r="H136" s="29">
        <f>ROUND((G136/F136)*100,2)</f>
        <v>90.58</v>
      </c>
      <c r="I136" s="28"/>
      <c r="J136" s="28"/>
      <c r="K136" s="29"/>
    </row>
    <row r="137" spans="1:11" s="75" customFormat="1" ht="30" customHeight="1">
      <c r="A137" s="31"/>
      <c r="B137" s="73"/>
      <c r="C137" s="73">
        <v>2030</v>
      </c>
      <c r="D137" s="74"/>
      <c r="E137" s="34" t="s">
        <v>75</v>
      </c>
      <c r="F137" s="35">
        <v>1104</v>
      </c>
      <c r="G137" s="142">
        <v>1000</v>
      </c>
      <c r="H137" s="37">
        <f>ROUND((G137/F137)*100,2)</f>
        <v>90.58</v>
      </c>
      <c r="I137" s="35"/>
      <c r="J137" s="142"/>
      <c r="K137" s="37"/>
    </row>
    <row r="138" spans="1:11" s="61" customFormat="1" ht="11.25" customHeight="1">
      <c r="A138" s="43">
        <v>852</v>
      </c>
      <c r="B138" s="57"/>
      <c r="C138" s="57"/>
      <c r="D138" s="58"/>
      <c r="E138" s="59" t="s">
        <v>81</v>
      </c>
      <c r="F138" s="53">
        <f>SUM(F139,F145,F149,F151,F153,F157,F160,F162)</f>
        <v>2565125</v>
      </c>
      <c r="G138" s="53">
        <f>SUM(G139,G145,G149,G151,G153,G157,G160,G162)</f>
        <v>2560655.3499999996</v>
      </c>
      <c r="H138" s="60">
        <f t="shared" si="5"/>
        <v>99.83</v>
      </c>
      <c r="I138" s="53"/>
      <c r="J138" s="53"/>
      <c r="K138" s="60"/>
    </row>
    <row r="139" spans="1:11" s="30" customFormat="1" ht="43.5" customHeight="1">
      <c r="A139" s="25"/>
      <c r="B139" s="19">
        <v>85212</v>
      </c>
      <c r="C139" s="19"/>
      <c r="D139" s="20"/>
      <c r="E139" s="27" t="s">
        <v>82</v>
      </c>
      <c r="F139" s="28">
        <f>SUM(F140:F144)</f>
        <v>2093731</v>
      </c>
      <c r="G139" s="28">
        <f>SUM(G140:G144)</f>
        <v>2085829.87</v>
      </c>
      <c r="H139" s="29">
        <f t="shared" si="5"/>
        <v>99.62</v>
      </c>
      <c r="I139" s="28"/>
      <c r="J139" s="28"/>
      <c r="K139" s="29"/>
    </row>
    <row r="140" spans="1:11" s="75" customFormat="1" ht="60" customHeight="1">
      <c r="A140" s="72"/>
      <c r="B140" s="73"/>
      <c r="C140" s="73">
        <v>900</v>
      </c>
      <c r="D140" s="74"/>
      <c r="E140" s="137" t="s">
        <v>83</v>
      </c>
      <c r="F140" s="35">
        <v>4000</v>
      </c>
      <c r="G140" s="35">
        <v>3369.5</v>
      </c>
      <c r="H140" s="37">
        <f t="shared" si="5"/>
        <v>84.24</v>
      </c>
      <c r="I140" s="35"/>
      <c r="J140" s="35"/>
      <c r="K140" s="37"/>
    </row>
    <row r="141" spans="1:11" s="71" customFormat="1" ht="12" customHeight="1">
      <c r="A141" s="62"/>
      <c r="B141" s="68"/>
      <c r="C141" s="73">
        <v>920</v>
      </c>
      <c r="D141" s="69"/>
      <c r="E141" s="137" t="s">
        <v>21</v>
      </c>
      <c r="F141" s="35">
        <v>0</v>
      </c>
      <c r="G141" s="35">
        <v>8.6</v>
      </c>
      <c r="H141" s="37">
        <v>0</v>
      </c>
      <c r="I141" s="35"/>
      <c r="J141" s="35"/>
      <c r="K141" s="37"/>
    </row>
    <row r="142" spans="1:11" s="75" customFormat="1" ht="51" customHeight="1">
      <c r="A142" s="72"/>
      <c r="B142" s="73"/>
      <c r="C142" s="73">
        <v>2010</v>
      </c>
      <c r="D142" s="74"/>
      <c r="E142" s="137" t="s">
        <v>42</v>
      </c>
      <c r="F142" s="35">
        <v>2075091</v>
      </c>
      <c r="G142" s="143">
        <v>2058786.91</v>
      </c>
      <c r="H142" s="37">
        <f>ROUND((G142/F142)*100,2)</f>
        <v>99.21</v>
      </c>
      <c r="I142" s="35"/>
      <c r="J142" s="143"/>
      <c r="K142" s="37"/>
    </row>
    <row r="143" spans="1:11" s="75" customFormat="1" ht="42.75" customHeight="1">
      <c r="A143" s="31"/>
      <c r="B143" s="73"/>
      <c r="C143" s="73">
        <v>2360</v>
      </c>
      <c r="D143" s="74"/>
      <c r="E143" s="137" t="s">
        <v>84</v>
      </c>
      <c r="F143" s="35">
        <v>0</v>
      </c>
      <c r="G143" s="35">
        <v>9957.86</v>
      </c>
      <c r="H143" s="37">
        <v>0</v>
      </c>
      <c r="I143" s="35"/>
      <c r="J143" s="35"/>
      <c r="K143" s="37"/>
    </row>
    <row r="144" spans="1:11" s="75" customFormat="1" ht="60" customHeight="1">
      <c r="A144" s="31"/>
      <c r="B144" s="73"/>
      <c r="C144" s="73">
        <v>2910</v>
      </c>
      <c r="D144" s="74"/>
      <c r="E144" s="137" t="s">
        <v>85</v>
      </c>
      <c r="F144" s="35">
        <v>14640</v>
      </c>
      <c r="G144" s="35">
        <v>13707</v>
      </c>
      <c r="H144" s="37">
        <f aca="true" t="shared" si="6" ref="H144:H153">ROUND((G144/F144)*100,2)</f>
        <v>93.63</v>
      </c>
      <c r="I144" s="35"/>
      <c r="J144" s="35"/>
      <c r="K144" s="37"/>
    </row>
    <row r="145" spans="1:11" s="30" customFormat="1" ht="58.5" customHeight="1">
      <c r="A145" s="25"/>
      <c r="B145" s="19">
        <v>85213</v>
      </c>
      <c r="C145" s="19"/>
      <c r="D145" s="20" t="s">
        <v>24</v>
      </c>
      <c r="E145" s="27" t="s">
        <v>86</v>
      </c>
      <c r="F145" s="28">
        <f>SUM(F146:F147)</f>
        <v>12367</v>
      </c>
      <c r="G145" s="28">
        <f>SUM(G146:G147)</f>
        <v>12006.419999999998</v>
      </c>
      <c r="H145" s="29">
        <f t="shared" si="6"/>
        <v>97.08</v>
      </c>
      <c r="I145" s="28"/>
      <c r="J145" s="28"/>
      <c r="K145" s="29"/>
    </row>
    <row r="146" spans="1:11" s="75" customFormat="1" ht="49.5" customHeight="1">
      <c r="A146" s="72"/>
      <c r="B146" s="73"/>
      <c r="C146" s="73">
        <v>2010</v>
      </c>
      <c r="D146" s="74"/>
      <c r="E146" s="137" t="s">
        <v>42</v>
      </c>
      <c r="F146" s="35">
        <v>3744</v>
      </c>
      <c r="G146" s="142">
        <v>3463.2</v>
      </c>
      <c r="H146" s="37">
        <f t="shared" si="6"/>
        <v>92.5</v>
      </c>
      <c r="I146" s="35"/>
      <c r="J146" s="142"/>
      <c r="K146" s="37"/>
    </row>
    <row r="147" spans="1:11" s="75" customFormat="1" ht="33.75" customHeight="1">
      <c r="A147" s="31"/>
      <c r="B147" s="73"/>
      <c r="C147" s="73">
        <v>2030</v>
      </c>
      <c r="D147" s="74"/>
      <c r="E147" s="137" t="s">
        <v>75</v>
      </c>
      <c r="F147" s="35">
        <v>8623</v>
      </c>
      <c r="G147" s="35">
        <v>8543.22</v>
      </c>
      <c r="H147" s="37">
        <f t="shared" si="6"/>
        <v>99.07</v>
      </c>
      <c r="I147" s="35"/>
      <c r="J147" s="35"/>
      <c r="K147" s="37"/>
    </row>
    <row r="148" spans="1:11" s="38" customFormat="1" ht="51.75" customHeight="1" hidden="1">
      <c r="A148" s="94"/>
      <c r="B148" s="55"/>
      <c r="C148" s="55">
        <v>2910</v>
      </c>
      <c r="D148" s="120"/>
      <c r="E148" s="121" t="s">
        <v>87</v>
      </c>
      <c r="F148" s="101">
        <v>0</v>
      </c>
      <c r="G148" s="123">
        <v>0</v>
      </c>
      <c r="H148" s="135" t="e">
        <f t="shared" si="6"/>
        <v>#DIV/0!</v>
      </c>
      <c r="I148" s="101"/>
      <c r="J148" s="123"/>
      <c r="K148" s="135"/>
    </row>
    <row r="149" spans="1:11" s="30" customFormat="1" ht="21.75" customHeight="1">
      <c r="A149" s="25"/>
      <c r="B149" s="19">
        <v>85214</v>
      </c>
      <c r="C149" s="19"/>
      <c r="D149" s="20" t="s">
        <v>24</v>
      </c>
      <c r="E149" s="27" t="s">
        <v>88</v>
      </c>
      <c r="F149" s="28">
        <f>SUM(F150)</f>
        <v>156554</v>
      </c>
      <c r="G149" s="28">
        <f>SUM(G150)</f>
        <v>156554</v>
      </c>
      <c r="H149" s="29">
        <f t="shared" si="6"/>
        <v>100</v>
      </c>
      <c r="I149" s="28"/>
      <c r="J149" s="28"/>
      <c r="K149" s="29"/>
    </row>
    <row r="150" spans="1:11" s="38" customFormat="1" ht="31.5" customHeight="1">
      <c r="A150" s="43"/>
      <c r="B150" s="32"/>
      <c r="C150" s="32">
        <v>2030</v>
      </c>
      <c r="D150" s="33"/>
      <c r="E150" s="34" t="s">
        <v>75</v>
      </c>
      <c r="F150" s="40">
        <v>156554</v>
      </c>
      <c r="G150" s="40">
        <v>156554</v>
      </c>
      <c r="H150" s="67">
        <f t="shared" si="6"/>
        <v>100</v>
      </c>
      <c r="I150" s="40"/>
      <c r="J150" s="40"/>
      <c r="K150" s="67"/>
    </row>
    <row r="151" spans="1:11" s="30" customFormat="1" ht="12" customHeight="1">
      <c r="A151" s="25"/>
      <c r="B151" s="19">
        <v>85216</v>
      </c>
      <c r="C151" s="19"/>
      <c r="D151" s="20" t="s">
        <v>24</v>
      </c>
      <c r="E151" s="27" t="s">
        <v>89</v>
      </c>
      <c r="F151" s="28">
        <f>SUM(F152:F152)</f>
        <v>102107</v>
      </c>
      <c r="G151" s="28">
        <f>SUM(G152:G152)</f>
        <v>101218.44</v>
      </c>
      <c r="H151" s="29">
        <f t="shared" si="6"/>
        <v>99.13</v>
      </c>
      <c r="I151" s="28"/>
      <c r="J151" s="28"/>
      <c r="K151" s="29"/>
    </row>
    <row r="152" spans="1:11" s="38" customFormat="1" ht="30.75" customHeight="1">
      <c r="A152" s="43"/>
      <c r="B152" s="32"/>
      <c r="C152" s="32">
        <v>2030</v>
      </c>
      <c r="D152" s="33"/>
      <c r="E152" s="34" t="s">
        <v>75</v>
      </c>
      <c r="F152" s="40">
        <v>102107</v>
      </c>
      <c r="G152" s="40">
        <v>101218.44</v>
      </c>
      <c r="H152" s="67">
        <f t="shared" si="6"/>
        <v>99.13</v>
      </c>
      <c r="I152" s="40"/>
      <c r="J152" s="40"/>
      <c r="K152" s="67"/>
    </row>
    <row r="153" spans="1:11" s="30" customFormat="1" ht="9.75">
      <c r="A153" s="25"/>
      <c r="B153" s="19">
        <v>85219</v>
      </c>
      <c r="C153" s="19"/>
      <c r="D153" s="20"/>
      <c r="E153" s="27" t="s">
        <v>90</v>
      </c>
      <c r="F153" s="28">
        <f>SUM(F154,F156)</f>
        <v>75853</v>
      </c>
      <c r="G153" s="28">
        <f>SUM(G154,G155,G156)</f>
        <v>77076.3</v>
      </c>
      <c r="H153" s="29">
        <f t="shared" si="6"/>
        <v>101.61</v>
      </c>
      <c r="I153" s="28"/>
      <c r="J153" s="28"/>
      <c r="K153" s="29"/>
    </row>
    <row r="154" spans="1:11" s="50" customFormat="1" ht="9.75">
      <c r="A154" s="42"/>
      <c r="B154" s="48"/>
      <c r="C154" s="32">
        <v>920</v>
      </c>
      <c r="D154" s="49"/>
      <c r="E154" s="34" t="s">
        <v>21</v>
      </c>
      <c r="F154" s="40">
        <v>0</v>
      </c>
      <c r="G154" s="40">
        <v>1152.3</v>
      </c>
      <c r="H154" s="67">
        <v>0</v>
      </c>
      <c r="I154" s="40"/>
      <c r="J154" s="40"/>
      <c r="K154" s="67"/>
    </row>
    <row r="155" spans="1:11" s="50" customFormat="1" ht="12.75" customHeight="1">
      <c r="A155" s="42"/>
      <c r="B155" s="48"/>
      <c r="C155" s="32">
        <v>970</v>
      </c>
      <c r="D155" s="49"/>
      <c r="E155" s="34" t="s">
        <v>91</v>
      </c>
      <c r="F155" s="40">
        <v>0</v>
      </c>
      <c r="G155" s="40">
        <v>71</v>
      </c>
      <c r="H155" s="23">
        <v>0</v>
      </c>
      <c r="I155" s="40"/>
      <c r="J155" s="40"/>
      <c r="K155" s="67"/>
    </row>
    <row r="156" spans="1:11" s="75" customFormat="1" ht="33" customHeight="1">
      <c r="A156" s="31"/>
      <c r="B156" s="73"/>
      <c r="C156" s="73">
        <v>2030</v>
      </c>
      <c r="D156" s="74"/>
      <c r="E156" s="137" t="s">
        <v>75</v>
      </c>
      <c r="F156" s="35">
        <v>75853</v>
      </c>
      <c r="G156" s="35">
        <v>75853</v>
      </c>
      <c r="H156" s="37">
        <f>ROUND((G156/F156)*100,2)</f>
        <v>100</v>
      </c>
      <c r="I156" s="35"/>
      <c r="J156" s="35"/>
      <c r="K156" s="37"/>
    </row>
    <row r="157" spans="1:11" s="30" customFormat="1" ht="22.5" customHeight="1">
      <c r="A157" s="25"/>
      <c r="B157" s="19">
        <v>85228</v>
      </c>
      <c r="C157" s="19"/>
      <c r="D157" s="20"/>
      <c r="E157" s="27" t="s">
        <v>92</v>
      </c>
      <c r="F157" s="28">
        <f>SUM(F158:F159)</f>
        <v>22000</v>
      </c>
      <c r="G157" s="28">
        <f>SUM(G158:G159)</f>
        <v>25457.32</v>
      </c>
      <c r="H157" s="29">
        <f>ROUND((G157/F157)*100,2)</f>
        <v>115.72</v>
      </c>
      <c r="I157" s="28"/>
      <c r="J157" s="28"/>
      <c r="K157" s="29"/>
    </row>
    <row r="158" spans="1:11" s="75" customFormat="1" ht="9.75">
      <c r="A158" s="31"/>
      <c r="B158" s="73"/>
      <c r="C158" s="73">
        <v>830</v>
      </c>
      <c r="D158" s="74"/>
      <c r="E158" s="137" t="s">
        <v>20</v>
      </c>
      <c r="F158" s="35">
        <v>22000</v>
      </c>
      <c r="G158" s="142">
        <v>24820.8</v>
      </c>
      <c r="H158" s="37">
        <f>ROUND((G158/F158)*100,2)</f>
        <v>112.82</v>
      </c>
      <c r="I158" s="35"/>
      <c r="J158" s="142"/>
      <c r="K158" s="37"/>
    </row>
    <row r="159" spans="1:11" s="75" customFormat="1" ht="14.25" customHeight="1">
      <c r="A159" s="31"/>
      <c r="B159" s="73"/>
      <c r="C159" s="73">
        <v>970</v>
      </c>
      <c r="D159" s="74"/>
      <c r="E159" s="137" t="s">
        <v>91</v>
      </c>
      <c r="F159" s="35">
        <v>0</v>
      </c>
      <c r="G159" s="142">
        <v>636.52</v>
      </c>
      <c r="H159" s="37">
        <v>0</v>
      </c>
      <c r="I159" s="35"/>
      <c r="J159" s="142"/>
      <c r="K159" s="37"/>
    </row>
    <row r="160" spans="1:11" s="30" customFormat="1" ht="13.5" customHeight="1">
      <c r="A160" s="25"/>
      <c r="B160" s="19">
        <v>85278</v>
      </c>
      <c r="C160" s="19"/>
      <c r="D160" s="20" t="s">
        <v>24</v>
      </c>
      <c r="E160" s="153" t="s">
        <v>128</v>
      </c>
      <c r="F160" s="28">
        <f>SUM(F161:F161)</f>
        <v>2013</v>
      </c>
      <c r="G160" s="28">
        <f>SUM(G161:G161)</f>
        <v>2013</v>
      </c>
      <c r="H160" s="29">
        <f>ROUND((G160/F160)*100,2)</f>
        <v>100</v>
      </c>
      <c r="I160" s="28"/>
      <c r="J160" s="28"/>
      <c r="K160" s="29"/>
    </row>
    <row r="161" spans="1:11" s="75" customFormat="1" ht="48.75" customHeight="1">
      <c r="A161" s="31"/>
      <c r="B161" s="73"/>
      <c r="C161" s="73">
        <v>2010</v>
      </c>
      <c r="D161" s="74"/>
      <c r="E161" s="137" t="s">
        <v>42</v>
      </c>
      <c r="F161" s="35">
        <v>2013</v>
      </c>
      <c r="G161" s="35">
        <v>2013</v>
      </c>
      <c r="H161" s="37">
        <f>ROUND((G161/F161)*100,2)</f>
        <v>100</v>
      </c>
      <c r="I161" s="35"/>
      <c r="J161" s="35"/>
      <c r="K161" s="37"/>
    </row>
    <row r="162" spans="1:11" s="30" customFormat="1" ht="12.75" customHeight="1">
      <c r="A162" s="25"/>
      <c r="B162" s="19">
        <v>85295</v>
      </c>
      <c r="C162" s="19"/>
      <c r="D162" s="20" t="s">
        <v>24</v>
      </c>
      <c r="E162" s="27" t="s">
        <v>14</v>
      </c>
      <c r="F162" s="28">
        <f>SUM(F163:F163)</f>
        <v>100500</v>
      </c>
      <c r="G162" s="28">
        <f>SUM(G163:G163)</f>
        <v>100500</v>
      </c>
      <c r="H162" s="29">
        <f aca="true" t="shared" si="7" ref="H162:H168">ROUND((G162/F162)*100,2)</f>
        <v>100</v>
      </c>
      <c r="I162" s="28"/>
      <c r="J162" s="28"/>
      <c r="K162" s="29"/>
    </row>
    <row r="163" spans="1:11" s="38" customFormat="1" ht="30" customHeight="1">
      <c r="A163" s="43"/>
      <c r="B163" s="32"/>
      <c r="C163" s="32">
        <v>2030</v>
      </c>
      <c r="D163" s="33"/>
      <c r="E163" s="34" t="s">
        <v>75</v>
      </c>
      <c r="F163" s="40">
        <v>100500</v>
      </c>
      <c r="G163" s="40">
        <v>100500</v>
      </c>
      <c r="H163" s="67">
        <f t="shared" si="7"/>
        <v>100</v>
      </c>
      <c r="I163" s="40"/>
      <c r="J163" s="40"/>
      <c r="K163" s="67"/>
    </row>
    <row r="164" spans="1:11" s="61" customFormat="1" ht="18" customHeight="1">
      <c r="A164" s="43">
        <v>853</v>
      </c>
      <c r="B164" s="57"/>
      <c r="C164" s="57"/>
      <c r="D164" s="58"/>
      <c r="E164" s="59" t="s">
        <v>93</v>
      </c>
      <c r="F164" s="53">
        <f>SUM(F165,F167)</f>
        <v>649135.5</v>
      </c>
      <c r="G164" s="53">
        <f>SUM(G167)</f>
        <v>630629.2</v>
      </c>
      <c r="H164" s="60">
        <f t="shared" si="7"/>
        <v>97.15</v>
      </c>
      <c r="I164" s="129"/>
      <c r="J164" s="129"/>
      <c r="K164" s="134"/>
    </row>
    <row r="165" spans="1:11" s="47" customFormat="1" ht="12" customHeight="1" hidden="1">
      <c r="A165" s="94"/>
      <c r="B165" s="54">
        <v>85333</v>
      </c>
      <c r="C165" s="54"/>
      <c r="D165" s="95"/>
      <c r="E165" s="96" t="s">
        <v>94</v>
      </c>
      <c r="F165" s="114">
        <f>SUM(F166:F166)</f>
        <v>0</v>
      </c>
      <c r="G165" s="136">
        <f>SUM(G166)</f>
        <v>0</v>
      </c>
      <c r="H165" s="103" t="e">
        <f t="shared" si="7"/>
        <v>#DIV/0!</v>
      </c>
      <c r="I165" s="114"/>
      <c r="J165" s="136"/>
      <c r="K165" s="103"/>
    </row>
    <row r="166" spans="1:11" s="38" customFormat="1" ht="18.75" customHeight="1" hidden="1">
      <c r="A166" s="94"/>
      <c r="B166" s="55"/>
      <c r="C166" s="55">
        <v>970</v>
      </c>
      <c r="D166" s="120"/>
      <c r="E166" s="121" t="s">
        <v>30</v>
      </c>
      <c r="F166" s="101"/>
      <c r="G166" s="130"/>
      <c r="H166" s="103" t="e">
        <f t="shared" si="7"/>
        <v>#DIV/0!</v>
      </c>
      <c r="I166" s="101"/>
      <c r="J166" s="130"/>
      <c r="K166" s="103"/>
    </row>
    <row r="167" spans="1:11" s="30" customFormat="1" ht="12" customHeight="1">
      <c r="A167" s="25"/>
      <c r="B167" s="19">
        <v>85395</v>
      </c>
      <c r="C167" s="19"/>
      <c r="D167" s="20"/>
      <c r="E167" s="27" t="s">
        <v>14</v>
      </c>
      <c r="F167" s="28">
        <f>SUM(F168:F170)</f>
        <v>649135.5</v>
      </c>
      <c r="G167" s="28">
        <f>SUM(G168:G170)</f>
        <v>630629.2</v>
      </c>
      <c r="H167" s="29">
        <f t="shared" si="7"/>
        <v>97.15</v>
      </c>
      <c r="I167" s="28"/>
      <c r="J167" s="28"/>
      <c r="K167" s="29"/>
    </row>
    <row r="168" spans="1:11" s="38" customFormat="1" ht="9.75">
      <c r="A168" s="43"/>
      <c r="B168" s="32"/>
      <c r="C168" s="32">
        <v>920</v>
      </c>
      <c r="D168" s="49"/>
      <c r="E168" s="34" t="s">
        <v>21</v>
      </c>
      <c r="F168" s="40">
        <v>800</v>
      </c>
      <c r="G168" s="56">
        <v>1533.84</v>
      </c>
      <c r="H168" s="29">
        <f t="shared" si="7"/>
        <v>191.73</v>
      </c>
      <c r="I168" s="40"/>
      <c r="J168" s="56"/>
      <c r="K168" s="67"/>
    </row>
    <row r="169" spans="1:11" s="38" customFormat="1" ht="60" customHeight="1">
      <c r="A169" s="43"/>
      <c r="B169" s="32"/>
      <c r="C169" s="32">
        <v>2007</v>
      </c>
      <c r="D169" s="33"/>
      <c r="E169" s="34" t="s">
        <v>95</v>
      </c>
      <c r="F169" s="40">
        <v>566797.42</v>
      </c>
      <c r="G169" s="56">
        <v>565356.66</v>
      </c>
      <c r="H169" s="67">
        <f aca="true" t="shared" si="8" ref="H169:H174">ROUND((G169/F169)*100,2)</f>
        <v>99.75</v>
      </c>
      <c r="I169" s="40"/>
      <c r="J169" s="56"/>
      <c r="K169" s="67"/>
    </row>
    <row r="170" spans="1:11" s="38" customFormat="1" ht="60.75" customHeight="1">
      <c r="A170" s="43"/>
      <c r="B170" s="32"/>
      <c r="C170" s="32">
        <v>2009</v>
      </c>
      <c r="D170" s="33"/>
      <c r="E170" s="34" t="s">
        <v>95</v>
      </c>
      <c r="F170" s="40">
        <v>81538.08</v>
      </c>
      <c r="G170" s="36">
        <v>63738.7</v>
      </c>
      <c r="H170" s="67">
        <f t="shared" si="8"/>
        <v>78.17</v>
      </c>
      <c r="I170" s="40"/>
      <c r="J170" s="36"/>
      <c r="K170" s="67"/>
    </row>
    <row r="171" spans="1:11" s="61" customFormat="1" ht="10.5" customHeight="1">
      <c r="A171" s="43">
        <v>854</v>
      </c>
      <c r="B171" s="57"/>
      <c r="C171" s="57"/>
      <c r="D171" s="58"/>
      <c r="E171" s="59" t="s">
        <v>96</v>
      </c>
      <c r="F171" s="53">
        <f>SUM(F172)</f>
        <v>281707</v>
      </c>
      <c r="G171" s="53">
        <f>SUM(G172)</f>
        <v>220947.12</v>
      </c>
      <c r="H171" s="60">
        <f t="shared" si="8"/>
        <v>78.43</v>
      </c>
      <c r="I171" s="53"/>
      <c r="J171" s="53"/>
      <c r="K171" s="60"/>
    </row>
    <row r="172" spans="1:11" s="30" customFormat="1" ht="15" customHeight="1">
      <c r="A172" s="25"/>
      <c r="B172" s="19">
        <v>85415</v>
      </c>
      <c r="C172" s="19"/>
      <c r="D172" s="20"/>
      <c r="E172" s="27" t="s">
        <v>97</v>
      </c>
      <c r="F172" s="28">
        <f>SUM(F173)</f>
        <v>281707</v>
      </c>
      <c r="G172" s="28">
        <f>SUM(G173)</f>
        <v>220947.12</v>
      </c>
      <c r="H172" s="29">
        <f t="shared" si="8"/>
        <v>78.43</v>
      </c>
      <c r="I172" s="28"/>
      <c r="J172" s="28"/>
      <c r="K172" s="29"/>
    </row>
    <row r="173" spans="1:11" s="38" customFormat="1" ht="31.5" customHeight="1">
      <c r="A173" s="43"/>
      <c r="B173" s="32"/>
      <c r="C173" s="32">
        <v>2030</v>
      </c>
      <c r="D173" s="33"/>
      <c r="E173" s="34" t="s">
        <v>75</v>
      </c>
      <c r="F173" s="40">
        <v>281707</v>
      </c>
      <c r="G173" s="40">
        <v>220947.12</v>
      </c>
      <c r="H173" s="67">
        <f t="shared" si="8"/>
        <v>78.43</v>
      </c>
      <c r="I173" s="40"/>
      <c r="J173" s="40"/>
      <c r="K173" s="67"/>
    </row>
    <row r="174" spans="1:11" s="61" customFormat="1" ht="19.5" customHeight="1">
      <c r="A174" s="43">
        <v>900</v>
      </c>
      <c r="B174" s="57"/>
      <c r="C174" s="57"/>
      <c r="D174" s="58"/>
      <c r="E174" s="59" t="s">
        <v>98</v>
      </c>
      <c r="F174" s="53">
        <f>SUM(F182)</f>
        <v>3630.06</v>
      </c>
      <c r="G174" s="53">
        <f>SUM(G175,G182)</f>
        <v>3603.9</v>
      </c>
      <c r="H174" s="60">
        <f t="shared" si="8"/>
        <v>99.28</v>
      </c>
      <c r="I174" s="53"/>
      <c r="J174" s="53"/>
      <c r="K174" s="60"/>
    </row>
    <row r="175" spans="1:11" s="30" customFormat="1" ht="12.75" customHeight="1">
      <c r="A175" s="25"/>
      <c r="B175" s="19">
        <v>90004</v>
      </c>
      <c r="C175" s="19"/>
      <c r="D175" s="20"/>
      <c r="E175" s="27" t="s">
        <v>99</v>
      </c>
      <c r="F175" s="28">
        <f>SUM(F176:F177)</f>
        <v>0</v>
      </c>
      <c r="G175" s="28">
        <f>SUM(G176:G177)</f>
        <v>263.4</v>
      </c>
      <c r="H175" s="29">
        <v>0</v>
      </c>
      <c r="I175" s="28"/>
      <c r="J175" s="28"/>
      <c r="K175" s="29"/>
    </row>
    <row r="176" spans="1:11" s="38" customFormat="1" ht="10.5" customHeight="1">
      <c r="A176" s="43"/>
      <c r="B176" s="32"/>
      <c r="C176" s="32">
        <v>830</v>
      </c>
      <c r="D176" s="33"/>
      <c r="E176" s="34" t="s">
        <v>20</v>
      </c>
      <c r="F176" s="40">
        <v>0</v>
      </c>
      <c r="G176" s="56">
        <v>151.4</v>
      </c>
      <c r="H176" s="67">
        <v>0</v>
      </c>
      <c r="I176" s="40"/>
      <c r="J176" s="56"/>
      <c r="K176" s="67"/>
    </row>
    <row r="177" spans="1:11" s="38" customFormat="1" ht="10.5" customHeight="1">
      <c r="A177" s="43"/>
      <c r="B177" s="32"/>
      <c r="C177" s="32">
        <v>920</v>
      </c>
      <c r="D177" s="33"/>
      <c r="E177" s="34" t="s">
        <v>21</v>
      </c>
      <c r="F177" s="40">
        <v>0</v>
      </c>
      <c r="G177" s="56">
        <v>112</v>
      </c>
      <c r="H177" s="67">
        <v>0</v>
      </c>
      <c r="I177" s="40"/>
      <c r="J177" s="56"/>
      <c r="K177" s="67"/>
    </row>
    <row r="178" spans="1:11" s="61" customFormat="1" ht="29.25" customHeight="1" hidden="1">
      <c r="A178" s="43"/>
      <c r="B178" s="57">
        <v>90020</v>
      </c>
      <c r="C178" s="57"/>
      <c r="D178" s="58"/>
      <c r="E178" s="59" t="s">
        <v>100</v>
      </c>
      <c r="F178" s="22">
        <f>SUM(F179)</f>
        <v>0</v>
      </c>
      <c r="G178" s="22">
        <f>SUM(G179)</f>
        <v>0</v>
      </c>
      <c r="H178" s="23">
        <v>0</v>
      </c>
      <c r="I178" s="22">
        <f>SUM(I179)</f>
        <v>0</v>
      </c>
      <c r="J178" s="22">
        <f>SUM(J179)</f>
        <v>0</v>
      </c>
      <c r="K178" s="23">
        <v>0</v>
      </c>
    </row>
    <row r="179" spans="1:11" s="38" customFormat="1" ht="19.5" customHeight="1" hidden="1">
      <c r="A179" s="43"/>
      <c r="B179" s="32"/>
      <c r="C179" s="32">
        <v>400</v>
      </c>
      <c r="D179" s="33"/>
      <c r="E179" s="34" t="s">
        <v>101</v>
      </c>
      <c r="F179" s="40">
        <v>0</v>
      </c>
      <c r="G179" s="56">
        <v>0</v>
      </c>
      <c r="H179" s="67">
        <v>0</v>
      </c>
      <c r="I179" s="40">
        <v>0</v>
      </c>
      <c r="J179" s="56">
        <v>0</v>
      </c>
      <c r="K179" s="67">
        <v>0</v>
      </c>
    </row>
    <row r="180" spans="1:11" s="61" customFormat="1" ht="10.5" customHeight="1" hidden="1">
      <c r="A180" s="43"/>
      <c r="B180" s="57">
        <v>90095</v>
      </c>
      <c r="C180" s="57"/>
      <c r="D180" s="58"/>
      <c r="E180" s="59" t="s">
        <v>14</v>
      </c>
      <c r="F180" s="22">
        <f>SUM(F181)</f>
        <v>0</v>
      </c>
      <c r="G180" s="22">
        <f>SUM(G181)</f>
        <v>0</v>
      </c>
      <c r="H180" s="23">
        <v>0</v>
      </c>
      <c r="I180" s="22">
        <f>SUM(I181)</f>
        <v>0</v>
      </c>
      <c r="J180" s="22">
        <f>SUM(J181)</f>
        <v>0</v>
      </c>
      <c r="K180" s="23">
        <v>0</v>
      </c>
    </row>
    <row r="181" spans="1:11" s="38" customFormat="1" ht="19.5" customHeight="1" hidden="1">
      <c r="A181" s="43"/>
      <c r="B181" s="32"/>
      <c r="C181" s="32">
        <v>870</v>
      </c>
      <c r="D181" s="33"/>
      <c r="E181" s="34" t="s">
        <v>102</v>
      </c>
      <c r="F181" s="40">
        <v>0</v>
      </c>
      <c r="G181" s="56">
        <v>0</v>
      </c>
      <c r="H181" s="67">
        <v>0</v>
      </c>
      <c r="I181" s="40">
        <v>0</v>
      </c>
      <c r="J181" s="56">
        <v>0</v>
      </c>
      <c r="K181" s="67">
        <v>0</v>
      </c>
    </row>
    <row r="182" spans="1:11" s="30" customFormat="1" ht="32.25" customHeight="1">
      <c r="A182" s="25"/>
      <c r="B182" s="19">
        <v>90019</v>
      </c>
      <c r="C182" s="19"/>
      <c r="D182" s="20"/>
      <c r="E182" s="27" t="s">
        <v>103</v>
      </c>
      <c r="F182" s="28">
        <f>SUM(F183,F184)</f>
        <v>3630.06</v>
      </c>
      <c r="G182" s="28">
        <f>SUM(G183,G184)</f>
        <v>3340.5</v>
      </c>
      <c r="H182" s="29">
        <f aca="true" t="shared" si="9" ref="H182:H189">ROUND((G182/F182)*100,2)</f>
        <v>92.02</v>
      </c>
      <c r="I182" s="28"/>
      <c r="J182" s="28"/>
      <c r="K182" s="29"/>
    </row>
    <row r="183" spans="1:11" s="38" customFormat="1" ht="9.75" customHeight="1">
      <c r="A183" s="51"/>
      <c r="B183" s="32"/>
      <c r="C183" s="32">
        <v>690</v>
      </c>
      <c r="D183" s="33" t="s">
        <v>24</v>
      </c>
      <c r="E183" s="34" t="s">
        <v>22</v>
      </c>
      <c r="F183" s="40">
        <v>2200</v>
      </c>
      <c r="G183" s="40">
        <v>1912.73</v>
      </c>
      <c r="H183" s="67">
        <f t="shared" si="9"/>
        <v>86.94</v>
      </c>
      <c r="I183" s="40"/>
      <c r="J183" s="40"/>
      <c r="K183" s="67"/>
    </row>
    <row r="184" spans="1:11" s="38" customFormat="1" ht="14.25" customHeight="1">
      <c r="A184" s="51"/>
      <c r="B184" s="32"/>
      <c r="C184" s="32">
        <v>970</v>
      </c>
      <c r="D184" s="33"/>
      <c r="E184" s="34" t="s">
        <v>30</v>
      </c>
      <c r="F184" s="40">
        <v>1430.06</v>
      </c>
      <c r="G184" s="40">
        <v>1427.77</v>
      </c>
      <c r="H184" s="67">
        <f t="shared" si="9"/>
        <v>99.84</v>
      </c>
      <c r="I184" s="40"/>
      <c r="J184" s="40"/>
      <c r="K184" s="67"/>
    </row>
    <row r="185" spans="1:11" s="61" customFormat="1" ht="21.75" customHeight="1">
      <c r="A185" s="43">
        <v>921</v>
      </c>
      <c r="B185" s="57"/>
      <c r="C185" s="57"/>
      <c r="D185" s="58"/>
      <c r="E185" s="59" t="s">
        <v>104</v>
      </c>
      <c r="F185" s="53">
        <f>SUM(F186)</f>
        <v>39257.23</v>
      </c>
      <c r="G185" s="53">
        <f>SUM(G186,G191)</f>
        <v>19630</v>
      </c>
      <c r="H185" s="29">
        <f t="shared" si="9"/>
        <v>50</v>
      </c>
      <c r="I185" s="53">
        <f>SUM(I186)</f>
        <v>564916</v>
      </c>
      <c r="J185" s="53">
        <f>SUM(J186)</f>
        <v>564916.39</v>
      </c>
      <c r="K185" s="60">
        <f>ROUND((J185/I185)*100,2)</f>
        <v>100</v>
      </c>
    </row>
    <row r="186" spans="1:11" s="30" customFormat="1" ht="15" customHeight="1">
      <c r="A186" s="25"/>
      <c r="B186" s="19">
        <v>92105</v>
      </c>
      <c r="C186" s="19"/>
      <c r="D186" s="20"/>
      <c r="E186" s="27" t="s">
        <v>105</v>
      </c>
      <c r="F186" s="28">
        <f>SUM(F190,F189,F188,F187)</f>
        <v>39257.23</v>
      </c>
      <c r="G186" s="28">
        <f>SUM(G190,G189,G188,G187)</f>
        <v>19500</v>
      </c>
      <c r="H186" s="29">
        <f t="shared" si="9"/>
        <v>49.67</v>
      </c>
      <c r="I186" s="28">
        <f>SUM(I190)</f>
        <v>564916</v>
      </c>
      <c r="J186" s="28">
        <f>SUM(J190)</f>
        <v>564916.39</v>
      </c>
      <c r="K186" s="29">
        <f>ROUND((J186/I186)*100,2)</f>
        <v>100</v>
      </c>
    </row>
    <row r="187" spans="1:11" s="30" customFormat="1" ht="58.5" customHeight="1">
      <c r="A187" s="25"/>
      <c r="B187" s="19"/>
      <c r="C187" s="19">
        <v>2007</v>
      </c>
      <c r="D187" s="20"/>
      <c r="E187" s="34" t="s">
        <v>95</v>
      </c>
      <c r="F187" s="28">
        <v>15805.78</v>
      </c>
      <c r="G187" s="66">
        <v>0</v>
      </c>
      <c r="H187" s="29">
        <f t="shared" si="9"/>
        <v>0</v>
      </c>
      <c r="I187" s="28"/>
      <c r="J187" s="28"/>
      <c r="K187" s="29"/>
    </row>
    <row r="188" spans="1:11" s="38" customFormat="1" ht="62.25" customHeight="1">
      <c r="A188" s="51"/>
      <c r="B188" s="32"/>
      <c r="C188" s="32">
        <v>2009</v>
      </c>
      <c r="D188" s="33"/>
      <c r="E188" s="34" t="s">
        <v>95</v>
      </c>
      <c r="F188" s="40">
        <v>3951.45</v>
      </c>
      <c r="G188" s="56">
        <v>0</v>
      </c>
      <c r="H188" s="67">
        <f t="shared" si="9"/>
        <v>0</v>
      </c>
      <c r="I188" s="40"/>
      <c r="J188" s="40"/>
      <c r="K188" s="67"/>
    </row>
    <row r="189" spans="1:11" s="38" customFormat="1" ht="41.25" customHeight="1">
      <c r="A189" s="51"/>
      <c r="B189" s="32"/>
      <c r="C189" s="32">
        <v>2330</v>
      </c>
      <c r="D189" s="33"/>
      <c r="E189" s="17" t="s">
        <v>129</v>
      </c>
      <c r="F189" s="40">
        <v>19500</v>
      </c>
      <c r="G189" s="56">
        <v>19500</v>
      </c>
      <c r="H189" s="67">
        <f t="shared" si="9"/>
        <v>100</v>
      </c>
      <c r="I189" s="40"/>
      <c r="J189" s="40"/>
      <c r="K189" s="67"/>
    </row>
    <row r="190" spans="1:11" s="38" customFormat="1" ht="60" customHeight="1">
      <c r="A190" s="43"/>
      <c r="B190" s="32"/>
      <c r="C190" s="32">
        <v>6207</v>
      </c>
      <c r="D190" s="33"/>
      <c r="E190" s="34" t="s">
        <v>95</v>
      </c>
      <c r="F190" s="40"/>
      <c r="G190" s="36"/>
      <c r="H190" s="67"/>
      <c r="I190" s="40">
        <v>564916</v>
      </c>
      <c r="J190" s="36">
        <v>564916.39</v>
      </c>
      <c r="K190" s="29">
        <f>ROUND((J190/I190)*100,2)</f>
        <v>100</v>
      </c>
    </row>
    <row r="191" spans="1:11" s="30" customFormat="1" ht="15" customHeight="1">
      <c r="A191" s="25"/>
      <c r="B191" s="19">
        <v>92109</v>
      </c>
      <c r="C191" s="19"/>
      <c r="D191" s="20" t="s">
        <v>24</v>
      </c>
      <c r="E191" s="27" t="s">
        <v>106</v>
      </c>
      <c r="F191" s="28">
        <f>SUM(F202:F202)</f>
        <v>0</v>
      </c>
      <c r="G191" s="28">
        <f>SUM(G192)</f>
        <v>130</v>
      </c>
      <c r="H191" s="29">
        <v>0</v>
      </c>
      <c r="I191" s="28"/>
      <c r="J191" s="28"/>
      <c r="K191" s="29"/>
    </row>
    <row r="192" spans="1:11" s="38" customFormat="1" ht="24.75" customHeight="1">
      <c r="A192" s="51"/>
      <c r="B192" s="32"/>
      <c r="C192" s="32">
        <v>960</v>
      </c>
      <c r="D192" s="33"/>
      <c r="E192" s="17" t="s">
        <v>38</v>
      </c>
      <c r="F192" s="40">
        <v>0</v>
      </c>
      <c r="G192" s="40">
        <v>130</v>
      </c>
      <c r="H192" s="67">
        <v>0</v>
      </c>
      <c r="I192" s="40"/>
      <c r="J192" s="40"/>
      <c r="K192" s="67"/>
    </row>
    <row r="193" spans="1:11" s="30" customFormat="1" ht="10.5" customHeight="1" hidden="1">
      <c r="A193" s="125">
        <v>926</v>
      </c>
      <c r="B193" s="127"/>
      <c r="C193" s="111"/>
      <c r="D193" s="112"/>
      <c r="E193" s="113" t="s">
        <v>107</v>
      </c>
      <c r="F193" s="114"/>
      <c r="G193" s="114"/>
      <c r="H193" s="115"/>
      <c r="I193" s="114"/>
      <c r="J193" s="114"/>
      <c r="K193" s="119"/>
    </row>
    <row r="194" spans="1:11" s="30" customFormat="1" ht="9.75" hidden="1">
      <c r="A194" s="116"/>
      <c r="B194" s="111">
        <v>92695</v>
      </c>
      <c r="C194" s="111"/>
      <c r="D194" s="112"/>
      <c r="E194" s="117" t="s">
        <v>14</v>
      </c>
      <c r="F194" s="118"/>
      <c r="G194" s="118"/>
      <c r="H194" s="119"/>
      <c r="I194" s="118"/>
      <c r="J194" s="118"/>
      <c r="K194" s="119"/>
    </row>
    <row r="195" spans="1:11" s="38" customFormat="1" ht="90.75" customHeight="1" hidden="1">
      <c r="A195" s="94"/>
      <c r="B195" s="55"/>
      <c r="C195" s="55">
        <v>6207</v>
      </c>
      <c r="D195" s="120"/>
      <c r="E195" s="121" t="s">
        <v>95</v>
      </c>
      <c r="F195" s="101"/>
      <c r="G195" s="130"/>
      <c r="H195" s="103"/>
      <c r="I195" s="101"/>
      <c r="J195" s="130"/>
      <c r="K195" s="103"/>
    </row>
    <row r="196" spans="1:11" s="79" customFormat="1" ht="26.25" customHeight="1">
      <c r="A196" s="174" t="s">
        <v>133</v>
      </c>
      <c r="B196" s="175"/>
      <c r="C196" s="175"/>
      <c r="D196" s="175"/>
      <c r="E196" s="175"/>
      <c r="F196" s="77">
        <f>SUM(F8,F19,F25,F30,F35,F38,F55,F62,F67,F102,F112,F138,F164,F171,F174,F185)</f>
        <v>14498102.23</v>
      </c>
      <c r="G196" s="77">
        <f>SUM(G8,G19,G25,G30,G35,G38,G55,G62,G67,G102,G112,G138,G164,G171,G174,G185)</f>
        <v>14649352.289999997</v>
      </c>
      <c r="H196" s="78">
        <f>ROUND((G196/F196)*100,2)</f>
        <v>101.04</v>
      </c>
      <c r="I196" s="77">
        <f>SUM(I8,I35,I112,I185,I25)</f>
        <v>1316615</v>
      </c>
      <c r="J196" s="77">
        <f>SUM(J8,J35,J112,J185,J25)</f>
        <v>1282419.6099999999</v>
      </c>
      <c r="K196" s="78">
        <f>ROUND((J196/I196)*100,2)</f>
        <v>97.4</v>
      </c>
    </row>
    <row r="197" spans="1:11" s="79" customFormat="1" ht="28.5" customHeight="1" hidden="1">
      <c r="A197" s="162" t="s">
        <v>108</v>
      </c>
      <c r="B197" s="163"/>
      <c r="C197" s="163"/>
      <c r="D197" s="163"/>
      <c r="E197" s="163"/>
      <c r="F197" s="163"/>
      <c r="G197" s="164"/>
      <c r="H197" s="80"/>
      <c r="I197" s="81"/>
      <c r="J197" s="81"/>
      <c r="K197" s="80"/>
    </row>
    <row r="198" spans="1:11" s="30" customFormat="1" ht="20.25" customHeight="1" hidden="1">
      <c r="A198" s="42">
        <v>921</v>
      </c>
      <c r="B198" s="19"/>
      <c r="C198" s="19"/>
      <c r="D198" s="20"/>
      <c r="E198" s="21" t="s">
        <v>109</v>
      </c>
      <c r="F198" s="22">
        <f>SUM(F199)</f>
        <v>0</v>
      </c>
      <c r="G198" s="22">
        <f>SUM(G199)</f>
        <v>0</v>
      </c>
      <c r="H198" s="39" t="e">
        <f>ROUND((G198/F198)*100,2)</f>
        <v>#DIV/0!</v>
      </c>
      <c r="I198" s="22">
        <f>SUM(I199)</f>
        <v>0</v>
      </c>
      <c r="J198" s="22">
        <f>SUM(J199)</f>
        <v>0</v>
      </c>
      <c r="K198" s="39" t="e">
        <f>ROUND((J198/I198)*100,2)</f>
        <v>#DIV/0!</v>
      </c>
    </row>
    <row r="199" spans="1:11" s="47" customFormat="1" ht="12" customHeight="1" hidden="1">
      <c r="A199" s="31"/>
      <c r="B199" s="44">
        <v>92116</v>
      </c>
      <c r="C199" s="44"/>
      <c r="D199" s="45" t="s">
        <v>24</v>
      </c>
      <c r="E199" s="46" t="s">
        <v>110</v>
      </c>
      <c r="F199" s="22">
        <f>SUM(F200:F200)</f>
        <v>0</v>
      </c>
      <c r="G199" s="22">
        <f>SUM(G200:G200)</f>
        <v>0</v>
      </c>
      <c r="H199" s="39" t="e">
        <f>ROUND((G199/F199)*100,2)</f>
        <v>#DIV/0!</v>
      </c>
      <c r="I199" s="22">
        <f>SUM(I200:I200)</f>
        <v>0</v>
      </c>
      <c r="J199" s="22">
        <f>SUM(J200:J200)</f>
        <v>0</v>
      </c>
      <c r="K199" s="39" t="e">
        <f>ROUND((J199/I199)*100,2)</f>
        <v>#DIV/0!</v>
      </c>
    </row>
    <row r="200" spans="1:11" s="38" customFormat="1" ht="42.75" customHeight="1" hidden="1">
      <c r="A200" s="31"/>
      <c r="B200" s="32"/>
      <c r="C200" s="32">
        <v>2020</v>
      </c>
      <c r="D200" s="33"/>
      <c r="E200" s="34" t="s">
        <v>111</v>
      </c>
      <c r="F200" s="35">
        <v>0</v>
      </c>
      <c r="G200" s="40">
        <v>0</v>
      </c>
      <c r="H200" s="37" t="e">
        <f>ROUND((G200/F200)*100,2)</f>
        <v>#DIV/0!</v>
      </c>
      <c r="I200" s="35">
        <v>0</v>
      </c>
      <c r="J200" s="40">
        <v>0</v>
      </c>
      <c r="K200" s="37" t="e">
        <f>ROUND((J200/I200)*100,2)</f>
        <v>#DIV/0!</v>
      </c>
    </row>
    <row r="201" spans="1:11" s="79" customFormat="1" ht="26.25" customHeight="1" hidden="1">
      <c r="A201" s="165" t="s">
        <v>112</v>
      </c>
      <c r="B201" s="166"/>
      <c r="C201" s="166"/>
      <c r="D201" s="166"/>
      <c r="E201" s="167"/>
      <c r="F201" s="82">
        <f>SUM(F198)</f>
        <v>0</v>
      </c>
      <c r="G201" s="83">
        <f>SUM(G198)</f>
        <v>0</v>
      </c>
      <c r="H201" s="80" t="e">
        <f>ROUND((G201/F201)*100,2)</f>
        <v>#DIV/0!</v>
      </c>
      <c r="I201" s="82">
        <f>SUM(I198)</f>
        <v>0</v>
      </c>
      <c r="J201" s="83">
        <f>SUM(J198)</f>
        <v>0</v>
      </c>
      <c r="K201" s="80" t="e">
        <f>ROUND((J201/I201)*100,2)</f>
        <v>#DIV/0!</v>
      </c>
    </row>
    <row r="202" spans="1:11" s="86" customFormat="1" ht="22.5" customHeight="1" hidden="1">
      <c r="A202" s="168" t="s">
        <v>113</v>
      </c>
      <c r="B202" s="169"/>
      <c r="C202" s="169"/>
      <c r="D202" s="169"/>
      <c r="E202" s="170"/>
      <c r="F202" s="84"/>
      <c r="G202" s="84"/>
      <c r="H202" s="85"/>
      <c r="I202" s="84"/>
      <c r="J202" s="84"/>
      <c r="K202" s="85"/>
    </row>
    <row r="203" spans="1:11" s="93" customFormat="1" ht="11.25" customHeight="1" hidden="1">
      <c r="A203" s="87">
        <v>600</v>
      </c>
      <c r="B203" s="88"/>
      <c r="C203" s="88"/>
      <c r="D203" s="89"/>
      <c r="E203" s="90" t="s">
        <v>23</v>
      </c>
      <c r="F203" s="91">
        <f>SUM(F204)</f>
        <v>0</v>
      </c>
      <c r="G203" s="91">
        <f>SUM(G204)</f>
        <v>0</v>
      </c>
      <c r="H203" s="92" t="e">
        <f>ROUND((G203/F203)*100,2)</f>
        <v>#DIV/0!</v>
      </c>
      <c r="I203" s="91"/>
      <c r="J203" s="91"/>
      <c r="K203" s="92"/>
    </row>
    <row r="204" spans="1:11" s="97" customFormat="1" ht="9.75" customHeight="1" hidden="1">
      <c r="A204" s="94"/>
      <c r="B204" s="54">
        <v>60016</v>
      </c>
      <c r="C204" s="54"/>
      <c r="D204" s="95" t="s">
        <v>24</v>
      </c>
      <c r="E204" s="96" t="s">
        <v>25</v>
      </c>
      <c r="F204" s="91">
        <f>SUM(F205:F205)</f>
        <v>0</v>
      </c>
      <c r="G204" s="91">
        <f>SUM(G205:G205)</f>
        <v>0</v>
      </c>
      <c r="H204" s="92" t="e">
        <f>ROUND((G204/F204)*100,2)</f>
        <v>#DIV/0!</v>
      </c>
      <c r="I204" s="91"/>
      <c r="J204" s="91"/>
      <c r="K204" s="92"/>
    </row>
    <row r="205" spans="1:11" s="104" customFormat="1" ht="47.25" customHeight="1" hidden="1">
      <c r="A205" s="94"/>
      <c r="B205" s="98"/>
      <c r="C205" s="98">
        <v>2440</v>
      </c>
      <c r="D205" s="99"/>
      <c r="E205" s="100" t="s">
        <v>114</v>
      </c>
      <c r="F205" s="101"/>
      <c r="G205" s="101"/>
      <c r="H205" s="92" t="e">
        <f>ROUND((G205/F205)*100,2)</f>
        <v>#DIV/0!</v>
      </c>
      <c r="I205" s="101"/>
      <c r="J205" s="102"/>
      <c r="K205" s="103"/>
    </row>
    <row r="206" spans="1:11" s="30" customFormat="1" ht="9.75" hidden="1">
      <c r="A206" s="42">
        <v>854</v>
      </c>
      <c r="B206" s="19"/>
      <c r="C206" s="19"/>
      <c r="D206" s="20"/>
      <c r="E206" s="70" t="s">
        <v>96</v>
      </c>
      <c r="F206" s="22">
        <f>SUM(F207)</f>
        <v>0</v>
      </c>
      <c r="G206" s="22">
        <f>SUM(G207)</f>
        <v>0</v>
      </c>
      <c r="H206" s="39">
        <v>0</v>
      </c>
      <c r="I206" s="22"/>
      <c r="J206" s="22"/>
      <c r="K206" s="39"/>
    </row>
    <row r="207" spans="1:11" s="47" customFormat="1" ht="18" hidden="1">
      <c r="A207" s="31"/>
      <c r="B207" s="44">
        <v>85415</v>
      </c>
      <c r="C207" s="44"/>
      <c r="D207" s="45" t="s">
        <v>24</v>
      </c>
      <c r="E207" s="46" t="s">
        <v>97</v>
      </c>
      <c r="F207" s="22">
        <f>SUM(F208:F208)</f>
        <v>0</v>
      </c>
      <c r="G207" s="22">
        <f>SUM(G208:G208)</f>
        <v>0</v>
      </c>
      <c r="H207" s="39">
        <v>0</v>
      </c>
      <c r="I207" s="22"/>
      <c r="J207" s="22"/>
      <c r="K207" s="39"/>
    </row>
    <row r="208" spans="1:11" s="38" customFormat="1" ht="29.25" hidden="1">
      <c r="A208" s="31"/>
      <c r="B208" s="32"/>
      <c r="C208" s="32">
        <v>2440</v>
      </c>
      <c r="D208" s="33"/>
      <c r="E208" s="34" t="s">
        <v>115</v>
      </c>
      <c r="F208" s="35">
        <v>0</v>
      </c>
      <c r="G208" s="36">
        <v>0</v>
      </c>
      <c r="H208" s="37">
        <v>0</v>
      </c>
      <c r="I208" s="35"/>
      <c r="J208" s="36"/>
      <c r="K208" s="37"/>
    </row>
    <row r="209" spans="1:11" s="79" customFormat="1" ht="13.5" customHeight="1" hidden="1">
      <c r="A209" s="171" t="s">
        <v>116</v>
      </c>
      <c r="B209" s="171"/>
      <c r="C209" s="171"/>
      <c r="D209" s="171"/>
      <c r="E209" s="171"/>
      <c r="F209" s="105"/>
      <c r="G209" s="106"/>
      <c r="H209" s="80"/>
      <c r="I209" s="105"/>
      <c r="J209" s="106"/>
      <c r="K209" s="80"/>
    </row>
    <row r="210" spans="1:11" s="30" customFormat="1" ht="9" customHeight="1" hidden="1">
      <c r="A210" s="42">
        <v>750</v>
      </c>
      <c r="B210" s="19"/>
      <c r="C210" s="19"/>
      <c r="D210" s="20"/>
      <c r="E210" s="21" t="s">
        <v>31</v>
      </c>
      <c r="F210" s="22">
        <f>SUM(F211)</f>
        <v>0</v>
      </c>
      <c r="G210" s="22">
        <f>SUM(G211)</f>
        <v>0</v>
      </c>
      <c r="H210" s="39">
        <v>0</v>
      </c>
      <c r="I210" s="22">
        <f>SUM(I211)</f>
        <v>0</v>
      </c>
      <c r="J210" s="22">
        <f>SUM(J211)</f>
        <v>0</v>
      </c>
      <c r="K210" s="39">
        <v>0</v>
      </c>
    </row>
    <row r="211" spans="1:11" s="47" customFormat="1" ht="18" hidden="1">
      <c r="A211" s="31"/>
      <c r="B211" s="44">
        <v>75023</v>
      </c>
      <c r="C211" s="44"/>
      <c r="D211" s="45" t="s">
        <v>24</v>
      </c>
      <c r="E211" s="46" t="s">
        <v>117</v>
      </c>
      <c r="F211" s="22">
        <f>SUM(F212:F213)</f>
        <v>0</v>
      </c>
      <c r="G211" s="22">
        <f>SUM(G212:G213)</f>
        <v>0</v>
      </c>
      <c r="H211" s="39">
        <v>0</v>
      </c>
      <c r="I211" s="22">
        <f>SUM(I212:I213)</f>
        <v>0</v>
      </c>
      <c r="J211" s="22">
        <f>SUM(J212:J213)</f>
        <v>0</v>
      </c>
      <c r="K211" s="39">
        <v>0</v>
      </c>
    </row>
    <row r="212" spans="1:11" s="38" customFormat="1" ht="29.25" hidden="1">
      <c r="A212" s="31"/>
      <c r="B212" s="32"/>
      <c r="C212" s="32">
        <v>2700</v>
      </c>
      <c r="D212" s="33"/>
      <c r="E212" s="34" t="s">
        <v>118</v>
      </c>
      <c r="F212" s="35">
        <v>0</v>
      </c>
      <c r="G212" s="36">
        <v>0</v>
      </c>
      <c r="H212" s="37">
        <v>0</v>
      </c>
      <c r="I212" s="35">
        <v>0</v>
      </c>
      <c r="J212" s="36">
        <v>0</v>
      </c>
      <c r="K212" s="37">
        <v>0</v>
      </c>
    </row>
    <row r="213" spans="1:11" s="38" customFormat="1" ht="29.25" hidden="1">
      <c r="A213" s="31"/>
      <c r="B213" s="32"/>
      <c r="C213" s="32">
        <v>6290</v>
      </c>
      <c r="D213" s="33"/>
      <c r="E213" s="34" t="s">
        <v>119</v>
      </c>
      <c r="F213" s="35">
        <v>0</v>
      </c>
      <c r="G213" s="36">
        <v>0</v>
      </c>
      <c r="H213" s="37">
        <v>0</v>
      </c>
      <c r="I213" s="35">
        <v>0</v>
      </c>
      <c r="J213" s="36">
        <v>0</v>
      </c>
      <c r="K213" s="37">
        <v>0</v>
      </c>
    </row>
    <row r="214" spans="1:11" s="30" customFormat="1" ht="9.75" hidden="1">
      <c r="A214" s="18">
        <v>852</v>
      </c>
      <c r="B214" s="19"/>
      <c r="C214" s="19"/>
      <c r="D214" s="20"/>
      <c r="E214" s="70" t="s">
        <v>81</v>
      </c>
      <c r="F214" s="22">
        <f>SUM(F215)</f>
        <v>0</v>
      </c>
      <c r="G214" s="22">
        <f>SUM(G215)</f>
        <v>0</v>
      </c>
      <c r="H214" s="39">
        <v>0</v>
      </c>
      <c r="I214" s="22">
        <f>SUM(I215)</f>
        <v>0</v>
      </c>
      <c r="J214" s="22">
        <f>SUM(J215)</f>
        <v>0</v>
      </c>
      <c r="K214" s="39">
        <v>0</v>
      </c>
    </row>
    <row r="215" spans="1:11" s="47" customFormat="1" ht="36" hidden="1">
      <c r="A215" s="31"/>
      <c r="B215" s="107">
        <v>85212</v>
      </c>
      <c r="C215" s="44"/>
      <c r="D215" s="45"/>
      <c r="E215" s="59" t="s">
        <v>82</v>
      </c>
      <c r="F215" s="52">
        <f>SUM(F217:F218)</f>
        <v>0</v>
      </c>
      <c r="G215" s="52">
        <f>SUM(G217:G218)</f>
        <v>0</v>
      </c>
      <c r="H215" s="39">
        <v>0</v>
      </c>
      <c r="I215" s="52">
        <f>SUM(I217:I218)</f>
        <v>0</v>
      </c>
      <c r="J215" s="52">
        <f>SUM(J217:J218)</f>
        <v>0</v>
      </c>
      <c r="K215" s="39">
        <v>0</v>
      </c>
    </row>
    <row r="216" spans="1:11" s="38" customFormat="1" ht="9.75" hidden="1">
      <c r="A216" s="31"/>
      <c r="B216" s="32"/>
      <c r="C216" s="32"/>
      <c r="D216" s="33"/>
      <c r="E216" s="34"/>
      <c r="F216" s="35">
        <v>0</v>
      </c>
      <c r="G216" s="36">
        <v>0</v>
      </c>
      <c r="H216" s="37">
        <v>0</v>
      </c>
      <c r="I216" s="35">
        <v>0</v>
      </c>
      <c r="J216" s="36">
        <v>0</v>
      </c>
      <c r="K216" s="37">
        <v>0</v>
      </c>
    </row>
    <row r="217" spans="1:11" s="38" customFormat="1" ht="31.5" customHeight="1" hidden="1">
      <c r="A217" s="31"/>
      <c r="B217" s="32"/>
      <c r="C217" s="32">
        <v>2910</v>
      </c>
      <c r="D217" s="33"/>
      <c r="E217" s="34" t="s">
        <v>87</v>
      </c>
      <c r="F217" s="35">
        <v>0</v>
      </c>
      <c r="G217" s="36">
        <v>0</v>
      </c>
      <c r="H217" s="37">
        <v>0</v>
      </c>
      <c r="I217" s="35">
        <v>0</v>
      </c>
      <c r="J217" s="36">
        <v>0</v>
      </c>
      <c r="K217" s="37">
        <v>0</v>
      </c>
    </row>
    <row r="218" spans="1:11" s="71" customFormat="1" ht="12" customHeight="1" hidden="1">
      <c r="A218" s="62"/>
      <c r="B218" s="68"/>
      <c r="C218" s="32">
        <v>920</v>
      </c>
      <c r="D218" s="69"/>
      <c r="E218" s="34" t="s">
        <v>21</v>
      </c>
      <c r="F218" s="40">
        <v>0</v>
      </c>
      <c r="G218" s="40">
        <v>0</v>
      </c>
      <c r="H218" s="37">
        <v>0</v>
      </c>
      <c r="I218" s="40">
        <v>0</v>
      </c>
      <c r="J218" s="40">
        <v>0</v>
      </c>
      <c r="K218" s="37">
        <v>0</v>
      </c>
    </row>
    <row r="219" spans="1:11" s="79" customFormat="1" ht="15" customHeight="1" hidden="1" thickBot="1">
      <c r="A219" s="156" t="s">
        <v>120</v>
      </c>
      <c r="B219" s="157"/>
      <c r="C219" s="157"/>
      <c r="D219" s="157"/>
      <c r="E219" s="158"/>
      <c r="F219" s="105">
        <f>SUM(F214)</f>
        <v>0</v>
      </c>
      <c r="G219" s="106">
        <f>SUM(G214)</f>
        <v>0</v>
      </c>
      <c r="H219" s="108">
        <v>0</v>
      </c>
      <c r="I219" s="105">
        <f>SUM(I214)</f>
        <v>0</v>
      </c>
      <c r="J219" s="106">
        <f>SUM(J214)</f>
        <v>0</v>
      </c>
      <c r="K219" s="108">
        <v>0</v>
      </c>
    </row>
    <row r="222" ht="15.75">
      <c r="E222" s="109"/>
    </row>
  </sheetData>
  <mergeCells count="20">
    <mergeCell ref="E2:H2"/>
    <mergeCell ref="A196:E196"/>
    <mergeCell ref="F4:F5"/>
    <mergeCell ref="G4:G5"/>
    <mergeCell ref="A6:H7"/>
    <mergeCell ref="A3:A5"/>
    <mergeCell ref="F3:H3"/>
    <mergeCell ref="E3:E5"/>
    <mergeCell ref="C3:C5"/>
    <mergeCell ref="B3:B5"/>
    <mergeCell ref="A219:E219"/>
    <mergeCell ref="H4:H5"/>
    <mergeCell ref="I3:K3"/>
    <mergeCell ref="I4:I5"/>
    <mergeCell ref="J4:J5"/>
    <mergeCell ref="K4:K5"/>
    <mergeCell ref="A197:G197"/>
    <mergeCell ref="A201:E201"/>
    <mergeCell ref="A202:E202"/>
    <mergeCell ref="A209:E209"/>
  </mergeCells>
  <printOptions/>
  <pageMargins left="0.5905511811023623" right="0.3937007874015748" top="0.5905511811023623" bottom="0.6692913385826772" header="0.31496062992125984" footer="0.5118110236220472"/>
  <pageSetup horizontalDpi="360" verticalDpi="360" orientation="portrait" paperSize="9" scale="87" r:id="rId1"/>
  <headerFooter alignWithMargins="0">
    <oddFooter>&amp;CStrona &amp;P z &amp;N</oddFooter>
  </headerFooter>
  <rowBreaks count="5" manualBreakCount="5">
    <brk id="41" max="255" man="1"/>
    <brk id="70" max="255" man="1"/>
    <brk id="118" max="255" man="1"/>
    <brk id="152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>Urząd Gminy Skarżysko Kościelne</cp:lastModifiedBy>
  <cp:lastPrinted>2011-03-08T13:50:47Z</cp:lastPrinted>
  <dcterms:created xsi:type="dcterms:W3CDTF">2011-03-03T15:04:14Z</dcterms:created>
  <dcterms:modified xsi:type="dcterms:W3CDTF">2011-03-17T09:37:45Z</dcterms:modified>
  <cp:category/>
  <cp:version/>
  <cp:contentType/>
  <cp:contentStatus/>
</cp:coreProperties>
</file>