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27" activeTab="0"/>
  </bookViews>
  <sheets>
    <sheet name="Zał Nr 4" sheetId="1" r:id="rId1"/>
    <sheet name="Zał Nr 3" sheetId="2" r:id="rId2"/>
    <sheet name=" 4a" sheetId="3" r:id="rId3"/>
    <sheet name="4" sheetId="4" r:id="rId4"/>
    <sheet name="5" sheetId="5" r:id="rId5"/>
    <sheet name="2" sheetId="6" r:id="rId6"/>
    <sheet name="1" sheetId="7" r:id="rId7"/>
    <sheet name="Zał Nr 1" sheetId="8" r:id="rId8"/>
    <sheet name="Zał Nr 2" sheetId="9" r:id="rId9"/>
    <sheet name="6" sheetId="10" r:id="rId10"/>
    <sheet name="8" sheetId="11" r:id="rId11"/>
    <sheet name="9" sheetId="12" r:id="rId12"/>
    <sheet name="10" sheetId="13" r:id="rId13"/>
    <sheet name="11" sheetId="14" r:id="rId14"/>
  </sheets>
  <definedNames>
    <definedName name="_xlnm.Print_Titles" localSheetId="6">'1'!$9:$11</definedName>
    <definedName name="_xlnm.Print_Titles" localSheetId="12">'10'!$3:$4</definedName>
    <definedName name="_xlnm.Print_Titles" localSheetId="5">'2'!$8:$11</definedName>
    <definedName name="_xlnm.Print_Titles" localSheetId="4">'5'!$2:$8</definedName>
    <definedName name="_xlnm.Print_Titles" localSheetId="7">'Zał Nr 1'!$2:$8</definedName>
    <definedName name="_xlnm.Print_Titles" localSheetId="1">'Zał Nr 3'!$9:$10</definedName>
    <definedName name="_xlnm.Print_Titles" localSheetId="0">'Zał Nr 4'!$2:$6</definedName>
  </definedNames>
  <calcPr fullCalcOnLoad="1"/>
</workbook>
</file>

<file path=xl/sharedStrings.xml><?xml version="1.0" encoding="utf-8"?>
<sst xmlns="http://schemas.openxmlformats.org/spreadsheetml/2006/main" count="1156" uniqueCount="508">
  <si>
    <t xml:space="preserve"> "Nad Żarnówką" -Gmina Skarżysko Kościelne "Budowa i przystosowanie infrastruktury na potrzeby agroturystyki w Majkowie i Michałowie gm. Skarżysko Kościelne pow. Skarżyski"(lata 2009-2011)</t>
  </si>
  <si>
    <t>2009-2011</t>
  </si>
  <si>
    <t>Dotacja celowa z budżetu na finansowanie lub dofinansowanie zadań zleconych do realizacji stowarzyszeniom  -" Propagowanie tradycjii kultury naszego regionu, organizacja dożynek, festynów, festiwali i przeglądów zespołów śpiewaczych i muzycznych. Kształtowanie postaw patriotycznych, pielęgnowanie tradycji lokalnych i regionalnych, wspieranie działalności wychowawczej przez organizacje zajęć świetlicowych propagujących aktywność obywatelską"- Festyn rodzinny.</t>
  </si>
  <si>
    <t>Dotacja celowa z budżetu na finansowanie lub dofinansowanie zadań zleconych do realizacji stowarzyszeniom  - "Propagowanie tradycji i kultury naszego regionu, organizacja dożynek, festynów, festiwali i przeglądów zespołów śpiewaczych i muzycznych. Kształtowanie postaw patriotycznych , pielęgnowanie  tradycji lokalnych i regionalnych, wspieranie działalności wychowawczej przez organizacje zajęć świetlicowych propagujących aktywność obywatelską"- Organizacja przeglądu zespołów śpiewaczych "Cudze chwalicie swego nie znacie"</t>
  </si>
  <si>
    <t>Dotacja celowa z budżetu na finansowanie lub dofinansowanie zadań zleconych do realizacji stowarzyszeniom   - " Propagowanie tradycji i kultury naszego regionu, organizacja dożynek, festynów, festiwali i przeglądów zespołów śpiewaczych i muzycznych. Kształtowanie postaw patriotycznych, pielęgnowanie tradycji lokalnych i regionalnych, wspieranie działalności wychowawczej przez organizacje zajęć świetlicowych propagujących aktywność obywatelską"-Organizacja festynu z okazji "Dnia Dziecka"</t>
  </si>
  <si>
    <t>Dotacja celowa z budżetu na finansowanie lub dofinansowanie zadań zleconych do realizacji stowarzyszeniom  - " Propagowanie tradycji i kultury naszego regionu, ogranizacja dożynek, festynów, festiwali i przegladów zespołów śpiewaczych i muzycznych. Kształtowanie postaw patriotycznych, pielęgnowanie tradycji lokalnych i regionalnych, wpieranie działalności wychowawczej przez ogranizacje zajęć świetlicowych propagujących aktywność obywatelską"-Propagowanie patriotyzmu wśród dzieci i młodzieży poprzez działanie świetlicy środowiskowej przy Stowarzyszeniu OSP L.Pole</t>
  </si>
  <si>
    <t xml:space="preserve">Dotacja celowa z budżetu na finansowanie lub dofinansowanie zadań zleconych do realizacji stowarzyszeniom   -" Propagowanie tradycji i kultury naszego regionu, organizacja dożynek, festynów, festiwali i przeglądów zespołów śpiewaczych i muzycznych. Kształtowanie postaw patriotycznych, pielęgnowanie tradycji lokalnych i regionalnych, wpieranie działalności wychowawczej przez organizacje zajęć świetlicowych propagujących aktywność obywatelską"-Festyn rodzinny </t>
  </si>
  <si>
    <t>Dotacja celowa przekazana gminie na zadania bieżące realizowane na podstawie porozumień (umów) między jednostkami samorządu terytorialnego- współdziałanie  w zakresie funkcjonowania Izby Wytrzeźwień  w Kielcach i realizacja zadań dotyczących przeciwdziałania alkoholizmowi.</t>
  </si>
  <si>
    <t xml:space="preserve">Dotacja celowa przekazana dla gminy na  inwestycje  i zakupy inwestycyjne realizowane na podstawie porozumień  ( umów) między jednostkami samorządu terytorialnego - Wspólne finansowanie przez Gminę Skarżysko-Kamienna oraz przez Gminę Skarżysko Kościelne wykonania dokumentacji  wniosku do Funduszu Spójności o dofinansowanie przedsięwzięcia pod nazwą "Budowa, modernizacja kanalizacji sanitarnej w Skarżysku - Kamiennej i Skarżysku Kościelnym". </t>
  </si>
  <si>
    <t xml:space="preserve">Dotacja celowa z budżetu na finansowanie lub dofinansowanie zadań zleconych do realizacji stowarzyszeniom  - "Propagowanie tradycji i kultury naszego regionu, organizacja dożynek, festynów, festiwali i przeglądów zespołów śpiewaczych i muzycznych. Kształtowanie postaw patriotycznych, pielegnowanie tradycji lokalnych i regionalnych, wspieranie działalności wychowawczej przez organizacje zajęć świetlicowych propagujących aktywność obywatelską"-organizacja przeglądu zespołów regionalnych "To i owo na ludowo" wraz z prezentacją produktów regionalnych . </t>
  </si>
  <si>
    <t>Dotacja celowa z budżetu na finansowanie lub dofinansowanie zadań zleconych do realizacji stowarzyszeniom   -                                 " Upowszechnianie kultury fizycznej i sportu- zajęcia i szkolenia oraz organizacja imprez, zawodów i rozgrywek sportowo-rekreacyjnych dla mieszkańców gminy, skierowanych do szerokiej grupy uczestników wraz z wyjazdami na turnieje i zawody sportowe".</t>
  </si>
  <si>
    <t xml:space="preserve">Dotacja celowa z budżetu na finansowanie lub dofinansowanie zadań zleconych do realizacji stowarzyszeniom  -" Upowszechnianie kultury fizycznej i sportu - zajęcia i szkolenia oraz organizacja imprez, zawodów i rozgrywek sportowo-rekreacyjnych dla mieszkańców gminy, skierowanych do szerokiej grupy uczestników wraz z wyjazdami na turnieje i zawody sportowe"-Integracja dzieci i młodzieży, promocja aktywności fizycznej jako lekarstwo na zdrowie. </t>
  </si>
  <si>
    <t>Wyszczególnienie</t>
  </si>
  <si>
    <t>4.</t>
  </si>
  <si>
    <t>Dział</t>
  </si>
  <si>
    <t>Rozdział</t>
  </si>
  <si>
    <t>§</t>
  </si>
  <si>
    <t>Treść</t>
  </si>
  <si>
    <t>w tym:</t>
  </si>
  <si>
    <t>Wydatki</t>
  </si>
  <si>
    <t>Przychody</t>
  </si>
  <si>
    <t>I.</t>
  </si>
  <si>
    <t>1.</t>
  </si>
  <si>
    <t>2.</t>
  </si>
  <si>
    <t>3.</t>
  </si>
  <si>
    <t>Nazwa</t>
  </si>
  <si>
    <t>w tym źródła finansowania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</si>
  <si>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</si>
  <si>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</si>
  <si>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</si>
  <si>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</si>
  <si>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</si>
  <si>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</si>
  <si>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</si>
  <si>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</si>
  <si>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</si>
  <si>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</si>
  <si>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</si>
  <si>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</si>
  <si>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</si>
  <si>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</si>
  <si>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</si>
  <si>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</si>
  <si>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</si>
  <si>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</si>
  <si>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</si>
  <si>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</si>
  <si>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</si>
  <si>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Wydatki bieżące</t>
  </si>
  <si>
    <t>Wydatki majątkowe</t>
  </si>
  <si>
    <t>Rozdz.</t>
  </si>
  <si>
    <t>w złotych</t>
  </si>
  <si>
    <t>Nazwa zadania</t>
  </si>
  <si>
    <t>Kwota dotacji</t>
  </si>
  <si>
    <t>Nazwa instytucji</t>
  </si>
  <si>
    <t>§ 991</t>
  </si>
  <si>
    <t>x</t>
  </si>
  <si>
    <t>9.</t>
  </si>
  <si>
    <t>Inne papiery wartościowe</t>
  </si>
  <si>
    <t>§ 903</t>
  </si>
  <si>
    <t>§ 951</t>
  </si>
  <si>
    <t>Spłaty kredytów</t>
  </si>
  <si>
    <t>Udzielone pożyczki</t>
  </si>
  <si>
    <t>Lokaty</t>
  </si>
  <si>
    <t>Wykup obligacji</t>
  </si>
  <si>
    <t>Spłaty pożyczek otrzymanych na finansowanie zadań realizowanych z udziałem środków pochodzących z budżetu UE</t>
  </si>
  <si>
    <t>§ 963</t>
  </si>
  <si>
    <t>Lp.</t>
  </si>
  <si>
    <t>Łączne nakłady finansowe</t>
  </si>
  <si>
    <t>Klasyfikacja
§</t>
  </si>
  <si>
    <t>Stan środków obrotowych na początek roku</t>
  </si>
  <si>
    <t>Stan środków obrotowych na koniec roku</t>
  </si>
  <si>
    <t>§ 931</t>
  </si>
  <si>
    <t>Jednostka org. realizująca zadanie lub koordynująca program</t>
  </si>
  <si>
    <t xml:space="preserve">A.      
B.
C.
D. </t>
  </si>
  <si>
    <t xml:space="preserve">Obligacje </t>
  </si>
  <si>
    <t>Planowane wydatki</t>
  </si>
  <si>
    <t>z tego:</t>
  </si>
  <si>
    <t>Dotacje</t>
  </si>
  <si>
    <t>Wydatki na na obsługę długu (odsetki)</t>
  </si>
  <si>
    <t>Wydatki
z tytułu poręczeń
i gwarancji</t>
  </si>
  <si>
    <t>dotacje</t>
  </si>
  <si>
    <t>Wydatki
bieżące</t>
  </si>
  <si>
    <t>Wydatki
majątkowe</t>
  </si>
  <si>
    <t>Wydatki
ogółem</t>
  </si>
  <si>
    <t>Dotacje
ogółem</t>
  </si>
  <si>
    <t>kredyty
i pożyczki</t>
  </si>
  <si>
    <t>środki wymienione
w art. 5 ust. 1 pkt 2 i 3 u.f.p.</t>
  </si>
  <si>
    <t>Nazwa zadania inwestycyjnego
i okres realizacji
(w latach)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</si>
  <si>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</si>
  <si>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</si>
  <si>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</si>
  <si>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</si>
  <si>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dochody własne jst</t>
  </si>
  <si>
    <t>dotacje i środki pochodzące z innych  źr.*</t>
  </si>
  <si>
    <t>§ 941</t>
  </si>
  <si>
    <t>§ 942</t>
  </si>
  <si>
    <t>§ 943</t>
  </si>
  <si>
    <t>§ 944</t>
  </si>
  <si>
    <t>Przelewy z rachunku lokat</t>
  </si>
  <si>
    <t>5a.</t>
  </si>
  <si>
    <t>5b.</t>
  </si>
  <si>
    <t>5c.</t>
  </si>
  <si>
    <t>5d.</t>
  </si>
  <si>
    <t>Prywatyzacja pośrednia</t>
  </si>
  <si>
    <t>Prywatyzacja bezpośrednia</t>
  </si>
  <si>
    <t>Prywatyzacja majątku pozostałego po likwidacji państwowych jednostek organizacyjnych oraz spółek z udziałem Skarbu Państwa</t>
  </si>
  <si>
    <t>Pozostałe przychody z prywatyzacji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</si>
  <si>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</si>
  <si>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t>10.</t>
  </si>
  <si>
    <t>Inne źródła (wolne środki)</t>
  </si>
  <si>
    <t>Nazwa zadania inwestycyjnego</t>
  </si>
  <si>
    <t>Rolnictwo i łowiectwo</t>
  </si>
  <si>
    <t>I. DOCHODY WŁASNE</t>
  </si>
  <si>
    <t>Pozostała działalność</t>
  </si>
  <si>
    <t>Gospodarka mieszkaniowa</t>
  </si>
  <si>
    <t>Gospodarka gruntami i nieruchomościami</t>
  </si>
  <si>
    <t>Razem: dział 700</t>
  </si>
  <si>
    <t>Administracja publiczna</t>
  </si>
  <si>
    <t>Razem: dział 750</t>
  </si>
  <si>
    <t>Wpływy z podatku rolnego, podatku leśnego, podatku od czynności cywilnoprawnych,  podatków i opłat lokalnych od osób prawnych  i innych jednostek organizacyjnych</t>
  </si>
  <si>
    <t>Wpływy z podatku rolnego, podatku leśnego,  podatku od spadków i darowizn, podatku od czynności cywilnoprawnych oraz podatków i opłat lokalnych od osób fizycznych</t>
  </si>
  <si>
    <t>Wpływy z innych opłat stanowiących dochody jednostek samorządu terytorialnego na podstawie ustaw</t>
  </si>
  <si>
    <t>Udziały gmin w podatkach stanowiących dochód budżetu państwa</t>
  </si>
  <si>
    <t>Razem: dział 756</t>
  </si>
  <si>
    <t>Różne rozliczenia</t>
  </si>
  <si>
    <t>Różne rozliczenia finansowe</t>
  </si>
  <si>
    <t>Razem: dział 758</t>
  </si>
  <si>
    <t>Oświata i wychowanie</t>
  </si>
  <si>
    <t>Szkoły podstawowe</t>
  </si>
  <si>
    <t>Razem: dział 801</t>
  </si>
  <si>
    <t>Pomoc społeczna</t>
  </si>
  <si>
    <t>Usługi opiekuńcze i specjalistyczne usługi opiekuńcze</t>
  </si>
  <si>
    <t>Razem: dział 852</t>
  </si>
  <si>
    <t>Edukacyjna opieka wychowawcza</t>
  </si>
  <si>
    <t>Świetlice szkolne</t>
  </si>
  <si>
    <t>Razem: dział 854</t>
  </si>
  <si>
    <t>II. SUBWENCJA OGÓLNA</t>
  </si>
  <si>
    <t>Część oświatowa subwencji ogólnej dla jednostek samorządu terytorialnego</t>
  </si>
  <si>
    <t>Część wyrównawcza  subwencji ogólnej dla gmin</t>
  </si>
  <si>
    <t>Część równoważąca   subwencji ogólnej dla gmin</t>
  </si>
  <si>
    <t>III. DOTACJE CELOWE OTRZYMANE Z BUDŻETU PAŃSTWA NA ZADANIA ZLECONE</t>
  </si>
  <si>
    <t xml:space="preserve">Urzędy wojewódzkie     </t>
  </si>
  <si>
    <t>Urzędy naczelnych organów władzy państwowej, kontroli i ochrony prawa oraz sądownictwa</t>
  </si>
  <si>
    <t xml:space="preserve">Urzędy naczelnych organów władzy państwowej, kontroli i ochrony prawa </t>
  </si>
  <si>
    <t>Razem: dział 751</t>
  </si>
  <si>
    <t>IV. DOTACJE CELOWE OTRZYMANE Z BUDŻETU PAŃSTWA NA ZADANIA WŁASNE</t>
  </si>
  <si>
    <t>Ośrodki pomocy społecznej</t>
  </si>
  <si>
    <t>V. ŚRODKI NA DOFINANSOWANIE ZADAŃ WŁASNYCH J.S.T. POZYSKANE Z INNYCH ŹRÓDEŁ</t>
  </si>
  <si>
    <t>Transport i łączność</t>
  </si>
  <si>
    <t>Drogi publiczne gminne</t>
  </si>
  <si>
    <t>§ 6339 - Dotacja celowa otrzymana z budżetu państwa na realizację inwestycji i zakupów inwestycyjnych własnych gmin (związków gmin)</t>
  </si>
  <si>
    <t>Razem: dział 600</t>
  </si>
  <si>
    <t>Pozostałe zadania w zakresie polityki społecznej</t>
  </si>
  <si>
    <t>§ 0970 - Wpływy z różnych dochodów</t>
  </si>
  <si>
    <t>Powiatowe Urzędy Pracy</t>
  </si>
  <si>
    <t>Razem: dział 853</t>
  </si>
  <si>
    <t>Gospodarka komunalna i ochrona środowiska</t>
  </si>
  <si>
    <t>Gospodarka ściekowa i ochrona wód</t>
  </si>
  <si>
    <t>Razem: dział 900</t>
  </si>
  <si>
    <t>Ogółem dochody budżetu</t>
  </si>
  <si>
    <t>Dochody z najmu i dzierżawy składników majątkowych Skarbu Państwa, jednostek samorządu terytorialnego lub innych jednostek zaliczanych do sektora finansów publicznych oraz innych umów o podobnym charakterze</t>
  </si>
  <si>
    <t>Odsetki od nieterminowych wpłat z tytułu podatków i opłat</t>
  </si>
  <si>
    <t xml:space="preserve">Wpływy z różnych dochodów </t>
  </si>
  <si>
    <t>Załącznik Nr 2</t>
  </si>
  <si>
    <t xml:space="preserve">Rady Gminy w Skarżysku Kościelnym     </t>
  </si>
  <si>
    <t>Paragraf</t>
  </si>
  <si>
    <t>Rolnictwo ekologiczne</t>
  </si>
  <si>
    <t>Zakup materiałów i wyposażenia</t>
  </si>
  <si>
    <t>Zakup usług pozostałych</t>
  </si>
  <si>
    <t>Izby rolnicze</t>
  </si>
  <si>
    <t>Różne opłaty i składki</t>
  </si>
  <si>
    <t>Zakup usług remontowych</t>
  </si>
  <si>
    <t>Plany zagospodarowania przestrzennego</t>
  </si>
  <si>
    <t>Rady gmin (miast i miast na prawach powiatu)</t>
  </si>
  <si>
    <t>Różne wydatki na rzecz osób fizycznych</t>
  </si>
  <si>
    <t>Urzędy gmin (miast i miast na prawach powiatu)</t>
  </si>
  <si>
    <t>Wynagrodzenia osobowe pracowników</t>
  </si>
  <si>
    <t>Dodatkowe wynagrodzenia roczne</t>
  </si>
  <si>
    <t>Składki na ubezpieczenia społeczne</t>
  </si>
  <si>
    <t>Składki na Fundusz Pracy</t>
  </si>
  <si>
    <t xml:space="preserve">Wynagrodzenia bezosobowe </t>
  </si>
  <si>
    <t>Zakup energii</t>
  </si>
  <si>
    <t>Podróże służbowe krajowe</t>
  </si>
  <si>
    <t>Odpisy na zakładowy fundusz świadczeń socjalnych</t>
  </si>
  <si>
    <t>Podatek od towarów i usług (VAT)</t>
  </si>
  <si>
    <t>Wydatki inwestycyjne jednostek budżetowych</t>
  </si>
  <si>
    <t>Promocja jednostek samorządu terytorialnego</t>
  </si>
  <si>
    <t>Bezpieczeństwo publiczne i ochrona przeciwpożarowa</t>
  </si>
  <si>
    <t>Ochotnicze straże pożarne</t>
  </si>
  <si>
    <t>Obrona cywilna</t>
  </si>
  <si>
    <t xml:space="preserve">Dochody od osób prawnych, od osób fizycznych i od innych jednostek nieposiadajacych osobowości prawnej oraz wydatki związane z ich poborem </t>
  </si>
  <si>
    <t xml:space="preserve">Pobór podatków,opłat i niepodatkowych należności budżetowych </t>
  </si>
  <si>
    <t>Wynagrodzenie agencyjno - prowizyjne</t>
  </si>
  <si>
    <t>Obsługa długu publicznego</t>
  </si>
  <si>
    <t>Obsługa papierów wartościowych, kredytów i pożyczek jedn. samorz. teryt.</t>
  </si>
  <si>
    <t>Rezerwy ogólne i celowe</t>
  </si>
  <si>
    <t>Rezerwy</t>
  </si>
  <si>
    <t>Zakup pomocy naukowych, dydaktycznych i książek</t>
  </si>
  <si>
    <t>Zakup usług zdrowotnych</t>
  </si>
  <si>
    <t xml:space="preserve">Przedszkola </t>
  </si>
  <si>
    <t>Gimnazja</t>
  </si>
  <si>
    <t>Wydatki na zakupy inwestycyjne jednostek budżetowych</t>
  </si>
  <si>
    <t>Dowożenie uczniów do szkół</t>
  </si>
  <si>
    <t>Pozostała działalnosć (odpisy socjalne emerytów i rencistów, nauczycieli)</t>
  </si>
  <si>
    <t>Dokształcanie i doskonalenie nauczycieli</t>
  </si>
  <si>
    <t>Ochrona zdrowia</t>
  </si>
  <si>
    <t>Lecznictwo ambulatoryjne</t>
  </si>
  <si>
    <t>Zwalczanie narkomanii</t>
  </si>
  <si>
    <t>Zakup środków żywności</t>
  </si>
  <si>
    <t>Przeciwdziałanie alkoholizmowi</t>
  </si>
  <si>
    <t>Pomoc  społeczna</t>
  </si>
  <si>
    <t>Ośrodki wsparcia</t>
  </si>
  <si>
    <t>Świadczenia społeczne</t>
  </si>
  <si>
    <t>Dodatki mieszkaniowe</t>
  </si>
  <si>
    <t>Świadczenia społeczne (środki z dotacji)</t>
  </si>
  <si>
    <t>Świadczenia społeczne (Środki z budżetu gminy)</t>
  </si>
  <si>
    <t>Powiatowe urzędy pracy</t>
  </si>
  <si>
    <t>Gospodarka odpadami</t>
  </si>
  <si>
    <t xml:space="preserve">Oczyszczanie miast i wsi </t>
  </si>
  <si>
    <t>Kultura i ochrona dziedzictwa narodowego</t>
  </si>
  <si>
    <t>Pozostałe zadania w zakresie kultury</t>
  </si>
  <si>
    <t>Domy i ośrodki kultury, świetlice i kluby</t>
  </si>
  <si>
    <t>Biblioteki</t>
  </si>
  <si>
    <t>Kultura fizyczna i sport</t>
  </si>
  <si>
    <t>Zadania w zakresie kultury fizycznej i sportu</t>
  </si>
  <si>
    <t>Urzędy wojewódzkie</t>
  </si>
  <si>
    <t>Urzędy naczelnych organów władzy państwowej, kontroli i ochrony prawa</t>
  </si>
  <si>
    <t>Składki na ubezpieczenie zdrowotne</t>
  </si>
  <si>
    <t>Dotacja celowa przekazana gminie na inwestycje i zakupy inwestycyjne realizowane na podstawie porozumień (umów) między jednostkami samorządu terytorialnego</t>
  </si>
  <si>
    <t>Podatek od nieruchomości</t>
  </si>
  <si>
    <t xml:space="preserve">Podatek rolny </t>
  </si>
  <si>
    <t xml:space="preserve">Podatek leśny </t>
  </si>
  <si>
    <t xml:space="preserve">Subwencje ogólne z budżetu państwa </t>
  </si>
  <si>
    <t>Wpływy z usług (odpłatność za żywienie)</t>
  </si>
  <si>
    <t>Wpływy z usług</t>
  </si>
  <si>
    <t>Wpływy z różnych opłat (czesne)</t>
  </si>
  <si>
    <t xml:space="preserve">Pozostałe odsetki </t>
  </si>
  <si>
    <t xml:space="preserve">Podatek dochodowy od osób fizycznych </t>
  </si>
  <si>
    <t xml:space="preserve">Wpływy z opłaty skarbowej </t>
  </si>
  <si>
    <t>Podatek od czynności cywilnoprawnych</t>
  </si>
  <si>
    <t xml:space="preserve"> Odsetki od nieterminowych wpłat z tytułu podatków i opłat</t>
  </si>
  <si>
    <t xml:space="preserve"> Podatek od spadków i darowizn</t>
  </si>
  <si>
    <t xml:space="preserve"> Podatek od środków transportowych</t>
  </si>
  <si>
    <t xml:space="preserve"> Podatek leśny </t>
  </si>
  <si>
    <t xml:space="preserve"> Podatek rolny </t>
  </si>
  <si>
    <t xml:space="preserve"> Podatek od nieruchomości</t>
  </si>
  <si>
    <t>Wpływy z podatku dochodowego od osób fizycznych</t>
  </si>
  <si>
    <t>Zasiłki i pomoc w naturze oraz składki na ubezpieczenia emerytalne i rentowe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</si>
  <si>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</si>
  <si>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</si>
  <si>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</si>
  <si>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Szkolenia pracowników niebędacych członkami korpusu służby cywilnej</t>
  </si>
  <si>
    <t xml:space="preserve"> Dotacje celowe otrzymane z budżetu państwa na realizację własnych  zadań bieżących gmin (związków gmin ) </t>
  </si>
  <si>
    <t xml:space="preserve">Dotacje celowe otrzymane z budżetu państwa na realizację własnych  zadań bieżących gmin (związków gmin ) </t>
  </si>
  <si>
    <t>Załącznik Nr 1</t>
  </si>
  <si>
    <t>Opłaty z tytułu zakupu usług telekomunikacyjnych telefonii komórkowej</t>
  </si>
  <si>
    <t>Opłaty z tytułu zakupu usług telekomunikacyjnych telefonii   stacjonarnej</t>
  </si>
  <si>
    <t>Zakup usług dostępu do sieci internet</t>
  </si>
  <si>
    <t>Opłaty z tytułu zakupu uslug telekomunikacyjnych telefonii komórkowej</t>
  </si>
  <si>
    <t>Opłaty z tytułu zakupu usług telekomunikacyjnych telefonii stacjonarnej</t>
  </si>
  <si>
    <t>Zalup usług dostępu do sieci internet</t>
  </si>
  <si>
    <t>Zakup usług obejmujących wykonanie ekspertyz, analiz i opinii</t>
  </si>
  <si>
    <t xml:space="preserve">Wydatki na zakupy inwestycyjne </t>
  </si>
  <si>
    <t>Opłaty czynszowe za pomieszczenia biurowe</t>
  </si>
  <si>
    <t>Zakup uslug pozostalych</t>
  </si>
  <si>
    <t>Zakup usług przez jednostki samorządu terytorialnego od innych jednostek samorządu terytorialnego</t>
  </si>
  <si>
    <t>Zakup usług dostepu do sieci internet</t>
  </si>
  <si>
    <t>Wydatki osobowe niezaliczone do wynagrodzeń</t>
  </si>
  <si>
    <t>Dotacja celowa z budżetu na finansowanie lub dofinansowanie zadań zleconych do realizacji stowarzyszeniom</t>
  </si>
  <si>
    <t>Dodatkowe wynagrodzenie roczne</t>
  </si>
  <si>
    <t>Wpłaty gmin na rzecz Izb Rolniczych w wys.2% uzyskanych wpływów z podatku rolnego</t>
  </si>
  <si>
    <t>Opłaty z tytułu zakupu usług telekomunikacyjnych telefonii  komórkowej</t>
  </si>
  <si>
    <t>Opłaty z tytuły zakupu usług telekomunikacyjnych telefonii stacjonarnej</t>
  </si>
  <si>
    <t>Dotacja podmiotowa z budżetu  dla samorządowej instytucji kultury</t>
  </si>
  <si>
    <t>Wydatki na zakupy inwestycyjne</t>
  </si>
  <si>
    <t>Zasiłki i pomoc w naturze oraz składki na ubezp. emerytalne i rentowe</t>
  </si>
  <si>
    <t>Świadczenia społeczne z dotacji na zadania zlecone</t>
  </si>
  <si>
    <t xml:space="preserve">Świadczenia społeczne z dotacji na zadania własne </t>
  </si>
  <si>
    <t>Świadczenia społeczne - środki Budżetu Gminy</t>
  </si>
  <si>
    <t>Opłaty z tytułu zakupu usług telekomunikacyjnuch telefonii stacjonarnej</t>
  </si>
  <si>
    <t>Szkolenia pracowników nie będących członkami korpusu służby cywilnej</t>
  </si>
  <si>
    <t>Świadczenia rodzinne, zaliczka alimentacyjna oraz składki na ubezpieczenia emerytalne i rentowe z ubezpieczenia społecznego</t>
  </si>
  <si>
    <t xml:space="preserve"> Wydatki osobowe niezaliczone do wynagrodzeń</t>
  </si>
  <si>
    <t>Dotacje celowe przekazane dla powiatu na zadania bieżące realizowane na podstawie porozumień (umów) między jednostkami samorządu terytorialnego</t>
  </si>
  <si>
    <t>Odsetki i dyskonto od krajowych skarbowych papierów wartoś. oraz od krajowych pożyczek i kredytów</t>
  </si>
  <si>
    <t xml:space="preserve">Podatek dochodowy od osób prawnych </t>
  </si>
  <si>
    <t>L.p.</t>
  </si>
  <si>
    <t>Budowa oświetlenia ulicznego</t>
  </si>
  <si>
    <t>Urząd Gminy</t>
  </si>
  <si>
    <t>Dochody bieżące</t>
  </si>
  <si>
    <t>Dochody majątkowe</t>
  </si>
  <si>
    <t>2010 r.</t>
  </si>
  <si>
    <t>Wpłaty z tytułu odpłatnego nabycia prawa własności oraz prawa użytkowania wieczystego nieruchomości</t>
  </si>
  <si>
    <t xml:space="preserve"> Wpływy z opłat za wydawanie zezwoleń na sprzedaż alkoholu </t>
  </si>
  <si>
    <t>Wpływy z opłaty targowej</t>
  </si>
  <si>
    <t>Razem: dział 010</t>
  </si>
  <si>
    <t xml:space="preserve">Dotacje celowe otrzymane z budżetu państwa na realizację zadań bieżących          z zakresu administracji rządowej oraz innych zadań zleconych gminie (związkom gmin ) ustawami </t>
  </si>
  <si>
    <t>Dotacja podmiotowa z budżetu dla samodzielnego publicznego zakładu opieki zdrowotnej utworzonego przez j.s.t.</t>
  </si>
  <si>
    <t>Drogi publiczne powiatowe</t>
  </si>
  <si>
    <t>Wpłaty od jednostek na finansowanie  lub dofinansowanie zadań inwestycyjnych</t>
  </si>
  <si>
    <t>Opłata od posiadania psów</t>
  </si>
  <si>
    <t>`</t>
  </si>
  <si>
    <t xml:space="preserve">Zakup usług pozostałych </t>
  </si>
  <si>
    <t>Zarządzanie kryzysowe</t>
  </si>
  <si>
    <t>w zł</t>
  </si>
  <si>
    <t>Projekt</t>
  </si>
  <si>
    <t>Okres realizacji zadania</t>
  </si>
  <si>
    <t>Przewidywane nakłady i źródła finansowania</t>
  </si>
  <si>
    <t>źródło</t>
  </si>
  <si>
    <t>kwota</t>
  </si>
  <si>
    <t>2010 rok</t>
  </si>
  <si>
    <t>Wartość zadania:</t>
  </si>
  <si>
    <t>- środki z budżetu j.s.t.</t>
  </si>
  <si>
    <t>- środki z budżetu krajowego</t>
  </si>
  <si>
    <t>- środki z UE oraz innych źródeł zagranicznych</t>
  </si>
  <si>
    <t>Ogółem wydatki bieżące</t>
  </si>
  <si>
    <t>2007-2008</t>
  </si>
  <si>
    <t xml:space="preserve">Program:    Sektorowy Program Operacyjny  Rozwój Zasobów Ludzkich 2004 - 2006 </t>
  </si>
  <si>
    <t>Priorytet:2 - Rozwój społeczeństwa opartego na wiedzy</t>
  </si>
  <si>
    <t>Działanie: 2.1- Zwiększenie dostępu do edukacji - promocja kształcenia przez całe życie</t>
  </si>
  <si>
    <t>Rady Gminy w Skarżysku Kościelnym</t>
  </si>
  <si>
    <t>Szkoły Podstawowe</t>
  </si>
  <si>
    <t>Projekt: "Świętokrzyska Kuźnia Pomysłów"</t>
  </si>
  <si>
    <t>Załącznik Nr 4</t>
  </si>
  <si>
    <t xml:space="preserve">Gospodarka  gruntami                                        i nieruchomościami          </t>
  </si>
  <si>
    <t>Podatek od działalności gospodarczej osób fizycznych, opłacany w formie karty podatkowej</t>
  </si>
  <si>
    <t>Środki na dofinansowanie własnych zadań bieżących gmin (zwiazków gmin), powiatów (zwiazków powiatów), samorządów województw, pozyskane z innych źródeł  (finansowanie programów i projektów ze środków Unii Europejskiej)</t>
  </si>
  <si>
    <t>Środki na dofinansowanie własnych zadań bieżących gmin (zwiazków gmin), powiatów (zwiazków powiatów), samorządów województw, pozyskane z innych źródeł  (współfinansowanie z budżetu państwa,  programów i projektów ze środków Unii Europejskiej)</t>
  </si>
  <si>
    <t>Działalność usługowa</t>
  </si>
  <si>
    <t>Komendy wojewódzkie Policji</t>
  </si>
  <si>
    <t>Domy pomocy społecznej</t>
  </si>
  <si>
    <t>2011 r.</t>
  </si>
  <si>
    <t>Źródła finansowania</t>
  </si>
  <si>
    <t>I</t>
  </si>
  <si>
    <t>II</t>
  </si>
  <si>
    <t>Ogółem wydatki majątkowe</t>
  </si>
  <si>
    <t xml:space="preserve">Ogółem wydatki </t>
  </si>
  <si>
    <t>DOCHODY BUDŻETU GMINY NA 2009 ROK</t>
  </si>
  <si>
    <t>Stołówki szkolne</t>
  </si>
  <si>
    <t>WYDATKI    BUDŻETU     GMINY NA 2009 ROK</t>
  </si>
  <si>
    <t>rok budżetowy 2009 (8+9+10+11)</t>
  </si>
  <si>
    <t>wydatki poniesione do 31.12.2008 r.</t>
  </si>
  <si>
    <t>Limity wydatków na wieloletnie programy inwestycyjne w latach 2009 - 2011</t>
  </si>
  <si>
    <t>Plan na 2009 rok</t>
  </si>
  <si>
    <t xml:space="preserve">Wynagrodzenia i pochodne od wynagrodzeń           </t>
  </si>
  <si>
    <t>Pozostałe</t>
  </si>
  <si>
    <t>wydatki do poniesienia po 2011 roku</t>
  </si>
  <si>
    <t>Zadania inwestycyjne roczne w 2009 r.</t>
  </si>
  <si>
    <t>rok budżetowy 2009 (7+8+9+10)</t>
  </si>
  <si>
    <t>Wydatki na programy i projekty realizowane ze środków pochodzących z budżetu Unii Europejskiej oraz innych źródeł zagranicznych, niepodlegających zwrotowi na 2009 rok</t>
  </si>
  <si>
    <t>Wydatki w roku budżetowym 2009</t>
  </si>
  <si>
    <t>2011 rok</t>
  </si>
  <si>
    <t>Planowane wydatki budżetowe na realizację zadań programu w latach 2010 - 2011</t>
  </si>
  <si>
    <t>Wydatki bieżące na programy i projekty realizowane ze środków pochodzących z budżetu Unii Europejskiej oraz innych źródeł zagranicznych, niepodlegających zwrotowi na 2009 rok</t>
  </si>
  <si>
    <t>Wydatki poniesione do 31.12.2008 r.</t>
  </si>
  <si>
    <t>po 2011 roku</t>
  </si>
  <si>
    <t>Planowane wydatki budżetowe na realizację zadań programu w latach 2010 - 20……</t>
  </si>
  <si>
    <t>Przychody i rozchody budżetu w 2009 r.</t>
  </si>
  <si>
    <t>Kwota
2009 r.</t>
  </si>
  <si>
    <t xml:space="preserve"> </t>
  </si>
  <si>
    <t>Dochody i wydatki związane z realizacją zadań z zakresu administracji rządowej i innych zadań zleconych odrębnymi ustawami w 2009 r.</t>
  </si>
  <si>
    <t>pozostałe</t>
  </si>
  <si>
    <t>wynagrodzenia i pochodne od wynagrodzeń</t>
  </si>
  <si>
    <t>Wpłaty jednostek na fundusz celowy</t>
  </si>
  <si>
    <t>Dochody i wydatki związane z realizacją zadań realizowanych na podstawie porozumień (umów) między jednostkami samorządu terytorialnego w 2009</t>
  </si>
  <si>
    <t xml:space="preserve">Nazwa zadania </t>
  </si>
  <si>
    <t>Wydatki na obsługę długu (odsetki)</t>
  </si>
  <si>
    <t>Wynagrodzenia i pochodne od wynagrodzeń</t>
  </si>
  <si>
    <t>Dochody
ogółem</t>
  </si>
  <si>
    <t>I. Dochody i wydatki związane z realizacją zadań realizowanych wspólnie z innymi jednostkami samorzadu terytorialnego</t>
  </si>
  <si>
    <t>II. Dochody i wydatki związane z realizacją zadań przejętych przez Gminę do realizacji w drodze umowy lub porozumienia</t>
  </si>
  <si>
    <t>Dotacje podmiotowe w 2009 r.</t>
  </si>
  <si>
    <t>Dotacje celowe na zadania własne gminy realizowane przez podmioty należące
i nienależące do sektora finansów publicznych w 2009 r.</t>
  </si>
  <si>
    <t>Jednostka otrzymująca dotację</t>
  </si>
  <si>
    <t>Powiat Skarżyski</t>
  </si>
  <si>
    <t>Plan przychodów i wydatków  funduszy celowych na 2009 r.</t>
  </si>
  <si>
    <t>Plan na 2009 r.</t>
  </si>
  <si>
    <t>Gminny Fundusz Ochrony Środowiska i Gospodarki Wodnej</t>
  </si>
  <si>
    <t>Lokalny transport zbiorowy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</si>
  <si>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</si>
  <si>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</si>
  <si>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</si>
  <si>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</si>
  <si>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</si>
  <si>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>Przebudowa drogi gminnej w miejscowości Kierz Niedźwiedzi - droga relacji Kierz Niedźwiedzi - Gąsawy Rządowe (lata 2008 - 2009)</t>
  </si>
  <si>
    <t>Przebudowa drogi gminnej w miejscowości Majków, ulica Św. Anny (lata 2008 -2010)</t>
  </si>
  <si>
    <t xml:space="preserve">środki budżetu </t>
  </si>
  <si>
    <t>Wynagrodzenia osobowe pracowników ( z dotacji)</t>
  </si>
  <si>
    <t>z budżetu</t>
  </si>
  <si>
    <t>Składki na Fundusz Pracy ( z dotacji)</t>
  </si>
  <si>
    <t>Składki na ubezpieczenia społeczne ( z dotacji )</t>
  </si>
  <si>
    <t xml:space="preserve">z budzetu </t>
  </si>
  <si>
    <t>Zakup materiałów i wyposażenia ( z budżetu)</t>
  </si>
  <si>
    <t>Zakup materiałów i wyposażenia ( z dotacji)</t>
  </si>
  <si>
    <t>Podróże służbowe krajowe ( z dotacji)</t>
  </si>
  <si>
    <t>Szkolenia pracowników niebędących członkami korpusu służby cywilnej ( z dotacji)</t>
  </si>
  <si>
    <t>Zakup akcesoriów komputerowych, w tym programów i licencji ( z dotacji)</t>
  </si>
  <si>
    <t>Zakup materiałów papierniczych do sprzętu drukarskiego i urządzeń kserograficznych ( z dotacji)</t>
  </si>
  <si>
    <t>Zakup energii ( z budżetu)</t>
  </si>
  <si>
    <t>Zakup energii ( z dotacji)</t>
  </si>
  <si>
    <t xml:space="preserve">Opłaty z tytułu zakupu usług telekomunikacyjnuch telefonii stacjonarnej z budżetu </t>
  </si>
  <si>
    <t>Opłaty z tytułu zakupu usług telekomunikacyjnuch telefonii stacjonarnej (z dotacji)</t>
  </si>
  <si>
    <t>Dotacja podmiotowa z budżetu dla jednostek nie zaliczanych do sektora finansów publicznych</t>
  </si>
  <si>
    <t>Dotacja podmiotowa z budżetu dla Samorządowej  Instytucja Kultury- Biblioteki Gminnej</t>
  </si>
  <si>
    <t xml:space="preserve">Budowa chodnika przy drogach  powiatowych </t>
  </si>
  <si>
    <t>II. Dochody i wydatki związane z pomocą rzeczową lub finansową realizowaną na podstawie porozumień między j.s.t.</t>
  </si>
  <si>
    <t>Dotacja podmiotowa dla SPZOZ na realizację programu "Zapobieganie chorobom zakaźnym- szczepienia ochronne u pacjentów SPZOZ"</t>
  </si>
  <si>
    <t>Miasto Kielce</t>
  </si>
  <si>
    <t xml:space="preserve">Program:   Program Narodów Zjednoczonych ds.. Rozwoju "UNDP"- Rzeczpospolita Internetowa </t>
  </si>
  <si>
    <t>Projekt: "Świętokrzyskie sercu bliskie"</t>
  </si>
  <si>
    <t xml:space="preserve">Program:   Program Operacyjny Kapitał Ludzki </t>
  </si>
  <si>
    <t>2008-2013</t>
  </si>
  <si>
    <t>GOPS</t>
  </si>
  <si>
    <t>Priorytet VII:  Promocja integracji społecznej</t>
  </si>
  <si>
    <t>Działanie 7.1 Rozwój i upowrzechnianie aktywnej integracji, Poddziałanie 7.1.1. Rozwój i upowrzechnianie aktywnej integracji przez ośrodki pomocy społecznej</t>
  </si>
  <si>
    <t>Projekt: "Od marginalizacji do aktywizacji - eliminowanie wykluczenia społecznego  w Gminie Skarżysko Kościelne"</t>
  </si>
  <si>
    <t>Wydatki majątkowe na programy i projekty realizowane ze środków pochodzących z budżetu Unii Europejskiej oraz innych źródeł zagranicznych, niepodlegających zwrotowi na 2009 rok</t>
  </si>
  <si>
    <t>2008-2010</t>
  </si>
  <si>
    <t>Obiekty sportowe</t>
  </si>
  <si>
    <t>2006-2009</t>
  </si>
  <si>
    <t>Urzad Gminy</t>
  </si>
  <si>
    <t>Projekt: "Budowa Centrum Kulturalno - Oświatowego i Sportowego przy Szkole Podstawowej w Kierzu Niedźwiedzim"</t>
  </si>
  <si>
    <t xml:space="preserve">Priorytet </t>
  </si>
  <si>
    <t>Rozbudowa Szkoły Podstawowej w Grzybowej Górze (lata 2006-2010)</t>
  </si>
  <si>
    <t>Razem: dział 926</t>
  </si>
  <si>
    <t>Działanie 3.2  "Rozwój systemów lokalnej infrastruktury komunikacyjnej"</t>
  </si>
  <si>
    <t xml:space="preserve">Program:  Regionalny Program Operacyjny Województwa Świętokrzyskiego na lata 2007 - 2013 </t>
  </si>
  <si>
    <t xml:space="preserve">Priorytet: Oś 3: "Podniesienie jakości systemu komunikacyjnego regionu" </t>
  </si>
  <si>
    <t>Dotacje rozwojowe oraz środki na finansowanie  Wspólnej Polityki Rolnej (Finansowanie programów i projektów z funduszu Unii Europejskiej)</t>
  </si>
  <si>
    <t>Dotacje rozwojowe oraz środki na finansowanie  Wspólnej Polityki Rolnej (Współfinansowanie programów i projektów z budżetu państwa)</t>
  </si>
  <si>
    <t xml:space="preserve">Działanie:Odnowa i Rozwój Wsi </t>
  </si>
  <si>
    <t xml:space="preserve">Program:   Program Rozwoju Obszarów Wiejskich na lata 2007 - 2013 </t>
  </si>
  <si>
    <t xml:space="preserve">Środki na dofinansowanie własnych inwestycji gmin ( zwiazków gmin), powiatów (związków powiatów), samorzadów województw, pozyskane z innych źródeł  </t>
  </si>
  <si>
    <t>Środki na dofinansowanie własnych inwestycji gmin ( związków gmin), powiatów (związków powiatów), samorządów województw, pozyskane z innych źródeł  (środki z Unii Europejskiej)</t>
  </si>
  <si>
    <t xml:space="preserve"> Środki na dofinansowanie własnych inwestycji gmin ( związków gmin), powiatów (związków powiatów), samorządów województw, pozyskane z innych źródeł  (środki z Unii Europejskiej)</t>
  </si>
  <si>
    <t>Wpływy z opłat za zarząd, użytkowanie                                       i użytkowanie wieczyste nieruchomości</t>
  </si>
  <si>
    <t>Dochody jednostek samorządu terytorialnego związane z realizacją zadań z zakresu administracji rządowej  oraz innych zadań zleconych ustawami</t>
  </si>
  <si>
    <t>Dochody od osób prawnych, od osób fizycznych i od innych jednostek nieposiadających osobowości prawnej oraz wydatki związane z ich poborem</t>
  </si>
  <si>
    <t xml:space="preserve"> Wpływy z innych lokalnych opłat pobieranych przez jednostki samorzadu terytorialnego na podstawie odrębnych ustaw</t>
  </si>
  <si>
    <t xml:space="preserve">Dotacje celowe otrzymane z budżetu państwa na realizację zadań bieżących z zakresu administracji rządowej oraz innych zadań zleconych gminie (związkom gmin) ustawami </t>
  </si>
  <si>
    <t xml:space="preserve">Dotacje celowe otrzymane z budżetu państwa na realizację zadań bieżących z zakresu administracji rządowej oraz innych zadań zleconych gminie (związkom gmin ) ustawami </t>
  </si>
  <si>
    <t>Składki na ubezpieczenie zdrowotne opłacane za osoby pobierające niektóre świadczenia z pomocy społecznej, niektóre świadczenia rodzinne oraz za osoby uczestniczące w zajęciach w centrum integracji społecznej</t>
  </si>
  <si>
    <t>Zasiłki i pomoc w naturze oraz składki na ubezpieczenia  emerytalne i rentowe</t>
  </si>
  <si>
    <t xml:space="preserve"> Dotacje celowe otrzymane z budżetu państwa na realizację inwestycji i zakupów inwestycyjnych własnych gmin (związków gmin)</t>
  </si>
  <si>
    <t>Oddziały przedszkolne w szkołach podstawowych</t>
  </si>
  <si>
    <t>Składki na ubezpieczenie  zdrowotne, opłacane za osoby pobierające niektóre świadczenia  z pomocy społecznej, niektóre świadczenia rodzinne oraz za osoby uczestniczące z zajęciach w centrum integracji społecznej</t>
  </si>
  <si>
    <t>Oświetlenie ulic, placów i dróg</t>
  </si>
  <si>
    <t>Wydatki na wniesienie wkładów do  MPWiK Sp. z o.o w Skarżysku - Kamiennej na realizację zadania "Budowa i modernizacja  kanalizacji sanitarnej w Skarżysku- Kamiennej i Skarżysku Kościelnym" (2008 - 2011)</t>
  </si>
  <si>
    <t xml:space="preserve">Program:  Regionalny  Program Operacyjny Województwa Świętokrzyskiego na lata 2007 - 2013 </t>
  </si>
  <si>
    <t xml:space="preserve">Priorytet VI: Wzmocnienie ośrodków miejskich i rewitalizacja małych miast" </t>
  </si>
  <si>
    <t xml:space="preserve">Działanie: Rewitalizacja małych miast  </t>
  </si>
  <si>
    <t>Projekt: "Rewitalizacja Gminy Skarżysko Kościelne - Ożywienie przestrzeni wokół obiektów użyteczności publicznej wraz z poprawą bezpieczeństwa, estetyki i funkcjonalnosci centrum Gminy Skarżysko Kościelne"</t>
  </si>
  <si>
    <t>Dotacja podmiotowa z budżetu dla jednostek niezaliczanych do sektora finansów publicznych  - Stowarzyszenia OSP</t>
  </si>
  <si>
    <t>Urząd Gminy- informatyzacja urzędu (lata 2008 - 2010)</t>
  </si>
  <si>
    <t>C.</t>
  </si>
  <si>
    <t>D.</t>
  </si>
  <si>
    <t>2008-2009</t>
  </si>
  <si>
    <t>Projekt: "Przebudowa drogi gminnej w miejscowości Kierz Niedźwiedzi - droga relacji Kierz Niedźwiedzi - Gąsawy Rządowe"</t>
  </si>
  <si>
    <t>Projekt: "Przebudowa drogi gminnej w miejscowości Majków, ulica Św. Anny"</t>
  </si>
  <si>
    <t>z dnia 30 grudnia 2008 r.</t>
  </si>
  <si>
    <t>Limity wydatków na wniesienie wkładów do spółek prawa handlowego w latach 2009- 2011</t>
  </si>
  <si>
    <t>do uchwały Nr XXVI/131/2008</t>
  </si>
  <si>
    <t>Przebudowa i rozbudowa budynku  SPZOZ w  Skarżysku Kościelnym (lata 2006 - 2009)</t>
  </si>
  <si>
    <t>Miasto Skarżysko - Kamienna</t>
  </si>
  <si>
    <t>Rozbudowa drogi gminnej w miejscowości Skarżysko Koscielne, ul. Olszynki (2009-2012)</t>
  </si>
  <si>
    <t>Rewitalizacja Gminy Skarżysko Kościelne- projekt pn. "Ożywienie przestrzeni wokół obiektów użyteczności publicznej wraz z poprawą bezpieczeństwa estetyki i funcjonalności centrum Gminy Skarżysko Kościelne" (lata 2008 - 2010)</t>
  </si>
  <si>
    <t>Zakup i budowa wiat przystankowych</t>
  </si>
  <si>
    <t>Zakup regałów przesuwnych do archiwum zakładowego</t>
  </si>
  <si>
    <t>dotacje i środki pochodzące
z innych źr.*</t>
  </si>
  <si>
    <t>A. 333 000</t>
  </si>
  <si>
    <t>B. 333 000</t>
  </si>
  <si>
    <t>Budowa kompleksu boisk sportowych wraz z zapleczem sanitarno - szatniowym w Skarżysku Kościelnym - "Moje Boisko ORLIK 2012"</t>
  </si>
  <si>
    <t>Przebudowa drogi gminnej w miejscowości Skarżysko Koscielne, ul. Południowa (2008-2009)</t>
  </si>
  <si>
    <t>Centrum Kulturalno - Oświatowe i Sportowe  w  Kierzu Niedźwiedzim (lata 2007 - 2010)</t>
  </si>
  <si>
    <t>11.</t>
  </si>
  <si>
    <t>12.</t>
  </si>
  <si>
    <t>Załącznik Nr 3</t>
  </si>
  <si>
    <t xml:space="preserve">z dnia 28 maja 2009 r. </t>
  </si>
  <si>
    <t xml:space="preserve">do uchwały Nr  XXXIII/164/2009 </t>
  </si>
  <si>
    <t xml:space="preserve">Dotacja celowa z budżetu dla powiatu na zadania bieżące - Transport dzieci  niepełnosprawnych zamieszkałych na terenie gminy Skarżysko Kościelne  do Zespołu Placówek Specjalnych dla Niepełnosprawnych Ruchowo w Skarżysku- Kamiennej. </t>
  </si>
  <si>
    <t>Wyłonione w drodze konkursu - Stowarzyszenie " Nasza Gmina"</t>
  </si>
  <si>
    <t>Wyłonione w drodze konkursu - Stowarzyszenie OSP        w Grzybowej Górze</t>
  </si>
  <si>
    <t>Wyłonione w drodze konkursu -Stowarzyszenie na Rzecz Rozwoju Wsi Skarżysko Kościelne "GROM"</t>
  </si>
  <si>
    <t>Wyłonione w drodze konkursu - Stowarzyszenie OSP          w Lipowym Polu</t>
  </si>
  <si>
    <t>Wyłonione w drodze konkursu -Stowarzyszenie OSP            w Lipowym Polu</t>
  </si>
  <si>
    <t>Wyłonione w drodze konkursu -Gminne Zrzeszenie "Ludowe Zespoły Sportowe"</t>
  </si>
  <si>
    <t>13.</t>
  </si>
  <si>
    <t>Stowarzyszenie OSP Lipowe Pole</t>
  </si>
  <si>
    <t>Zakup zagęszczarki gruntowej</t>
  </si>
  <si>
    <t>Dotacja celowa z budżetu  na finansowanie lub dofinansowanie  zadań zleconych do realizacji stowarzyszeniom (środki otrzymane z PZU na dofinansowanie zakupu bramy garażowej OSP Lipowe Pole)</t>
  </si>
  <si>
    <t xml:space="preserve">Dotacja celowa na pomoc finansową udzielana między jednostkami samorządu terytorialnego na dofinansowanie własnych zadań inwestycyjnych i zakupów inwestycyjnych (Pomoc finansowa)- "Przebudowa drogi powiatowej nr 0555T w miejscowości Lipowe  Pole" </t>
  </si>
  <si>
    <t xml:space="preserve">Priorytet V:Wzrost jakości infrastruktury społecznej oraz inwestycje w dziedzictwo kulturowe, turystykę i sport </t>
  </si>
  <si>
    <t>Działanie 5.3  "Inwestycje w sferę dziedzictwa kulturowego, turystyki i sportu</t>
  </si>
  <si>
    <t>Projekt: "Nad Żarnówką" -Gmina Skarżysko Kościelne "Budowa i przystosowanie infrastruktury na potrzeby agroturystyki w Majkowie i Michałowie gm. Skarżysko Kościelne pow. Skarżyski"</t>
  </si>
  <si>
    <t>Działanie:</t>
  </si>
  <si>
    <t>po 2011</t>
  </si>
  <si>
    <t>"Budowa sieci kanalizacji sanitarnej z przykanalikami do granic nieruchomości wraz z przepompowniami ścieków i zasilaniem elektrycznym przepompowni w miejscowości Michałów  (lata 2009-2012)</t>
  </si>
  <si>
    <t>Projekt: "Budowa sieci kanalizacji sanitarnej z przykanalikami do granic nieruchomości wraz z przepompowniami ścieków i zasilaniem elektrycznym przepompowni w miejscowości Michałów"</t>
  </si>
  <si>
    <t xml:space="preserve">Dotacja celowa na pomoc finansową udzielana między jednostkami samorządu terytorialnego na dofinansowanie własnych zadań inwestycyjnych i zakupów inwestycyjnych (Pomoc finansowa)- "Projekt budowa chodnika w ciągu drogi powiatowej nr 0576T Skarżysko-Majków - Parszów" </t>
  </si>
  <si>
    <t>14.</t>
  </si>
  <si>
    <t xml:space="preserve">z dnia 30 września 2009 r. </t>
  </si>
  <si>
    <t>do uchwały Nr XXXVI/183/2009</t>
  </si>
  <si>
    <t>2009-2012</t>
  </si>
  <si>
    <t>Przebudowa dróg gminnych w miejscowości Skarżysko Kościelne - ulica Polna i dojazd do ulicy Południowej  (lata 2008 - 2010)</t>
  </si>
  <si>
    <t>Projekt: "Przebudowa dróg gminnych w miejscowości Skarżysko Kościelne - ulica Polna i dojazd do ulicy Południowej"</t>
  </si>
  <si>
    <t xml:space="preserve">z dnia 29 października 2009 r </t>
  </si>
  <si>
    <t>do Uchwały Nr XXXVII/196/2009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</si>
</sst>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</numFmts>
  <fonts count="58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vertAlign val="superscript"/>
      <sz val="10"/>
      <name val="Arial CE"/>
      <family val="0"/>
    </font>
    <font>
      <sz val="10"/>
      <name val="Arial"/>
      <family val="2"/>
    </font>
    <font>
      <sz val="10"/>
      <color indexed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vertAlign val="superscript"/>
      <sz val="12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sz val="10"/>
      <name val="Times New Roman"/>
      <family val="1"/>
    </font>
    <font>
      <b/>
      <sz val="13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i/>
      <sz val="12"/>
      <name val="Times New Roman CE"/>
      <family val="1"/>
    </font>
    <font>
      <sz val="9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i/>
      <sz val="11"/>
      <name val="Times New Roman CE"/>
      <family val="1"/>
    </font>
    <font>
      <sz val="11"/>
      <name val="Arial CE"/>
      <family val="0"/>
    </font>
    <font>
      <b/>
      <i/>
      <sz val="12"/>
      <name val="Times New Roman CE"/>
      <family val="1"/>
    </font>
    <font>
      <i/>
      <sz val="9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0"/>
    </font>
    <font>
      <b/>
      <sz val="10"/>
      <name val="Times New Roman CE"/>
      <family val="1"/>
    </font>
    <font>
      <b/>
      <sz val="8"/>
      <name val="Arial CE"/>
      <family val="2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9"/>
      <color indexed="10"/>
      <name val="Times New Roman CE"/>
      <family val="1"/>
    </font>
    <font>
      <sz val="11"/>
      <name val="Times New Roman"/>
      <family val="1"/>
    </font>
    <font>
      <b/>
      <sz val="9"/>
      <name val="Arial CE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1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20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" borderId="0" applyNumberFormat="0" applyBorder="0" applyAlignment="0" applyProtection="0"/>
  </cellStyleXfs>
  <cellXfs count="67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0" fillId="0" borderId="0" xfId="0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/>
    </xf>
    <xf numFmtId="0" fontId="21" fillId="0" borderId="0" xfId="0" applyFont="1" applyAlignment="1">
      <alignment horizontal="center" vertical="top"/>
    </xf>
    <xf numFmtId="0" fontId="16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horizontal="left" vertical="top" wrapText="1"/>
    </xf>
    <xf numFmtId="3" fontId="16" fillId="0" borderId="0" xfId="0" applyNumberFormat="1" applyFont="1" applyAlignment="1">
      <alignment vertical="top"/>
    </xf>
    <xf numFmtId="0" fontId="18" fillId="0" borderId="0" xfId="0" applyFont="1" applyAlignment="1">
      <alignment/>
    </xf>
    <xf numFmtId="0" fontId="19" fillId="0" borderId="0" xfId="0" applyFont="1" applyAlignment="1">
      <alignment vertical="top"/>
    </xf>
    <xf numFmtId="3" fontId="18" fillId="0" borderId="0" xfId="0" applyNumberFormat="1" applyFont="1" applyAlignment="1">
      <alignment horizontal="left"/>
    </xf>
    <xf numFmtId="0" fontId="19" fillId="0" borderId="0" xfId="0" applyFont="1" applyAlignment="1">
      <alignment horizontal="justify" vertical="top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 vertical="top" wrapText="1"/>
    </xf>
    <xf numFmtId="3" fontId="18" fillId="0" borderId="10" xfId="0" applyNumberFormat="1" applyFont="1" applyBorder="1" applyAlignment="1">
      <alignment horizontal="center" vertical="top" wrapText="1"/>
    </xf>
    <xf numFmtId="0" fontId="23" fillId="0" borderId="0" xfId="0" applyFont="1" applyAlignment="1">
      <alignment horizontal="center"/>
    </xf>
    <xf numFmtId="3" fontId="24" fillId="0" borderId="15" xfId="0" applyNumberFormat="1" applyFont="1" applyBorder="1" applyAlignment="1">
      <alignment vertical="top" wrapText="1"/>
    </xf>
    <xf numFmtId="0" fontId="24" fillId="0" borderId="0" xfId="0" applyFont="1" applyAlignment="1">
      <alignment vertical="center"/>
    </xf>
    <xf numFmtId="0" fontId="16" fillId="0" borderId="16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left" vertical="top" wrapText="1"/>
    </xf>
    <xf numFmtId="0" fontId="17" fillId="0" borderId="0" xfId="0" applyFont="1" applyAlignment="1">
      <alignment vertical="center"/>
    </xf>
    <xf numFmtId="3" fontId="16" fillId="0" borderId="15" xfId="0" applyNumberFormat="1" applyFont="1" applyBorder="1" applyAlignment="1">
      <alignment vertical="top" wrapText="1"/>
    </xf>
    <xf numFmtId="0" fontId="16" fillId="0" borderId="0" xfId="0" applyFont="1" applyAlignment="1">
      <alignment vertical="center"/>
    </xf>
    <xf numFmtId="3" fontId="17" fillId="0" borderId="10" xfId="0" applyNumberFormat="1" applyFont="1" applyBorder="1" applyAlignment="1">
      <alignment vertical="top" wrapText="1"/>
    </xf>
    <xf numFmtId="169" fontId="17" fillId="0" borderId="17" xfId="0" applyNumberFormat="1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top" wrapText="1"/>
    </xf>
    <xf numFmtId="168" fontId="17" fillId="0" borderId="16" xfId="0" applyNumberFormat="1" applyFont="1" applyBorder="1" applyAlignment="1">
      <alignment horizontal="center" vertical="top" wrapText="1"/>
    </xf>
    <xf numFmtId="3" fontId="26" fillId="0" borderId="10" xfId="0" applyNumberFormat="1" applyFont="1" applyBorder="1" applyAlignment="1">
      <alignment vertical="top" wrapText="1"/>
    </xf>
    <xf numFmtId="0" fontId="26" fillId="0" borderId="16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top" wrapText="1"/>
    </xf>
    <xf numFmtId="0" fontId="27" fillId="0" borderId="18" xfId="0" applyFont="1" applyBorder="1" applyAlignment="1">
      <alignment horizontal="center" vertical="top" wrapText="1"/>
    </xf>
    <xf numFmtId="3" fontId="28" fillId="0" borderId="15" xfId="0" applyNumberFormat="1" applyFont="1" applyBorder="1" applyAlignment="1">
      <alignment vertical="top" wrapText="1"/>
    </xf>
    <xf numFmtId="0" fontId="27" fillId="0" borderId="16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left" vertical="top" wrapText="1"/>
    </xf>
    <xf numFmtId="3" fontId="26" fillId="0" borderId="15" xfId="0" applyNumberFormat="1" applyFont="1" applyBorder="1" applyAlignment="1">
      <alignment vertical="top" wrapText="1"/>
    </xf>
    <xf numFmtId="0" fontId="27" fillId="0" borderId="15" xfId="0" applyFont="1" applyBorder="1" applyAlignment="1">
      <alignment horizontal="center" vertical="top" wrapText="1"/>
    </xf>
    <xf numFmtId="3" fontId="27" fillId="0" borderId="15" xfId="0" applyNumberFormat="1" applyFont="1" applyBorder="1" applyAlignment="1">
      <alignment vertical="top" wrapText="1"/>
    </xf>
    <xf numFmtId="0" fontId="27" fillId="0" borderId="19" xfId="0" applyFont="1" applyBorder="1" applyAlignment="1">
      <alignment horizontal="center" vertical="top" wrapText="1"/>
    </xf>
    <xf numFmtId="0" fontId="27" fillId="0" borderId="15" xfId="0" applyFont="1" applyBorder="1" applyAlignment="1">
      <alignment horizontal="left" vertical="top" wrapText="1"/>
    </xf>
    <xf numFmtId="0" fontId="27" fillId="0" borderId="19" xfId="0" applyFont="1" applyBorder="1" applyAlignment="1">
      <alignment horizontal="left" vertical="top" wrapText="1"/>
    </xf>
    <xf numFmtId="0" fontId="27" fillId="0" borderId="16" xfId="0" applyFont="1" applyBorder="1" applyAlignment="1">
      <alignment vertical="center" wrapText="1"/>
    </xf>
    <xf numFmtId="0" fontId="26" fillId="0" borderId="16" xfId="0" applyFont="1" applyBorder="1" applyAlignment="1">
      <alignment vertical="center" wrapText="1"/>
    </xf>
    <xf numFmtId="0" fontId="26" fillId="0" borderId="16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7" fillId="0" borderId="16" xfId="0" applyFont="1" applyBorder="1" applyAlignment="1">
      <alignment horizontal="center" vertical="top" wrapText="1"/>
    </xf>
    <xf numFmtId="3" fontId="27" fillId="0" borderId="19" xfId="0" applyNumberFormat="1" applyFont="1" applyBorder="1" applyAlignment="1">
      <alignment vertical="top" wrapText="1"/>
    </xf>
    <xf numFmtId="0" fontId="27" fillId="0" borderId="20" xfId="0" applyFont="1" applyBorder="1" applyAlignment="1">
      <alignment horizontal="center" vertical="top" wrapText="1"/>
    </xf>
    <xf numFmtId="0" fontId="30" fillId="0" borderId="0" xfId="0" applyFont="1" applyAlignment="1">
      <alignment vertical="center"/>
    </xf>
    <xf numFmtId="0" fontId="16" fillId="0" borderId="0" xfId="0" applyFont="1" applyAlignment="1">
      <alignment vertical="top"/>
    </xf>
    <xf numFmtId="0" fontId="26" fillId="0" borderId="18" xfId="0" applyFont="1" applyBorder="1" applyAlignment="1">
      <alignment horizontal="center" vertical="top" wrapText="1"/>
    </xf>
    <xf numFmtId="0" fontId="29" fillId="0" borderId="18" xfId="0" applyFont="1" applyBorder="1" applyAlignment="1">
      <alignment horizontal="center" vertical="top" wrapText="1"/>
    </xf>
    <xf numFmtId="170" fontId="16" fillId="0" borderId="0" xfId="0" applyNumberFormat="1" applyFont="1" applyAlignment="1">
      <alignment vertical="top" wrapText="1"/>
    </xf>
    <xf numFmtId="170" fontId="19" fillId="0" borderId="0" xfId="0" applyNumberFormat="1" applyFont="1" applyAlignment="1">
      <alignment vertical="top"/>
    </xf>
    <xf numFmtId="170" fontId="19" fillId="0" borderId="0" xfId="0" applyNumberFormat="1" applyFont="1" applyAlignment="1">
      <alignment horizontal="justify" vertical="top"/>
    </xf>
    <xf numFmtId="170" fontId="20" fillId="0" borderId="0" xfId="0" applyNumberFormat="1" applyFont="1" applyAlignment="1">
      <alignment horizontal="center"/>
    </xf>
    <xf numFmtId="170" fontId="17" fillId="0" borderId="17" xfId="0" applyNumberFormat="1" applyFont="1" applyBorder="1" applyAlignment="1">
      <alignment horizontal="center" vertical="top" wrapText="1"/>
    </xf>
    <xf numFmtId="170" fontId="17" fillId="0" borderId="16" xfId="0" applyNumberFormat="1" applyFont="1" applyBorder="1" applyAlignment="1">
      <alignment horizontal="center" vertical="top" wrapText="1"/>
    </xf>
    <xf numFmtId="170" fontId="26" fillId="0" borderId="18" xfId="0" applyNumberFormat="1" applyFont="1" applyBorder="1" applyAlignment="1">
      <alignment horizontal="center" vertical="top" wrapText="1"/>
    </xf>
    <xf numFmtId="170" fontId="27" fillId="0" borderId="18" xfId="0" applyNumberFormat="1" applyFont="1" applyBorder="1" applyAlignment="1">
      <alignment horizontal="center" vertical="top" wrapText="1"/>
    </xf>
    <xf numFmtId="170" fontId="29" fillId="0" borderId="18" xfId="0" applyNumberFormat="1" applyFont="1" applyBorder="1" applyAlignment="1">
      <alignment horizontal="center" vertical="top" wrapText="1"/>
    </xf>
    <xf numFmtId="170" fontId="27" fillId="0" borderId="15" xfId="0" applyNumberFormat="1" applyFont="1" applyBorder="1" applyAlignment="1">
      <alignment horizontal="center" vertical="top" wrapText="1"/>
    </xf>
    <xf numFmtId="170" fontId="26" fillId="0" borderId="15" xfId="0" applyNumberFormat="1" applyFont="1" applyBorder="1" applyAlignment="1">
      <alignment horizontal="center" vertical="top" wrapText="1"/>
    </xf>
    <xf numFmtId="170" fontId="26" fillId="0" borderId="16" xfId="0" applyNumberFormat="1" applyFont="1" applyBorder="1" applyAlignment="1">
      <alignment horizontal="center" vertical="top" wrapText="1"/>
    </xf>
    <xf numFmtId="170" fontId="26" fillId="0" borderId="16" xfId="0" applyNumberFormat="1" applyFont="1" applyBorder="1" applyAlignment="1">
      <alignment horizontal="center" vertical="top" wrapText="1"/>
    </xf>
    <xf numFmtId="170" fontId="27" fillId="0" borderId="16" xfId="0" applyNumberFormat="1" applyFont="1" applyBorder="1" applyAlignment="1">
      <alignment horizontal="center" vertical="top" wrapText="1"/>
    </xf>
    <xf numFmtId="170" fontId="27" fillId="0" borderId="19" xfId="0" applyNumberFormat="1" applyFont="1" applyBorder="1" applyAlignment="1">
      <alignment horizontal="center" vertical="top" wrapText="1"/>
    </xf>
    <xf numFmtId="170" fontId="27" fillId="0" borderId="20" xfId="0" applyNumberFormat="1" applyFont="1" applyBorder="1" applyAlignment="1">
      <alignment horizontal="center" vertical="top" wrapText="1"/>
    </xf>
    <xf numFmtId="170" fontId="16" fillId="0" borderId="0" xfId="0" applyNumberFormat="1" applyFont="1" applyAlignment="1">
      <alignment vertical="top"/>
    </xf>
    <xf numFmtId="0" fontId="25" fillId="0" borderId="0" xfId="0" applyFont="1" applyAlignment="1">
      <alignment horizontal="center" vertical="top"/>
    </xf>
    <xf numFmtId="0" fontId="25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31" fillId="0" borderId="0" xfId="0" applyFont="1" applyAlignment="1">
      <alignment vertical="top"/>
    </xf>
    <xf numFmtId="0" fontId="25" fillId="0" borderId="0" xfId="0" applyFont="1" applyAlignment="1">
      <alignment/>
    </xf>
    <xf numFmtId="0" fontId="25" fillId="0" borderId="0" xfId="0" applyFont="1" applyAlignment="1">
      <alignment vertical="top" wrapText="1"/>
    </xf>
    <xf numFmtId="168" fontId="31" fillId="0" borderId="0" xfId="0" applyNumberFormat="1" applyFont="1" applyAlignment="1">
      <alignment vertical="top"/>
    </xf>
    <xf numFmtId="168" fontId="25" fillId="0" borderId="0" xfId="0" applyNumberFormat="1" applyFont="1" applyAlignment="1">
      <alignment vertical="top"/>
    </xf>
    <xf numFmtId="3" fontId="25" fillId="0" borderId="0" xfId="0" applyNumberFormat="1" applyFont="1" applyAlignment="1">
      <alignment horizontal="left" vertical="top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horizontal="justify" vertical="top" wrapText="1"/>
    </xf>
    <xf numFmtId="0" fontId="21" fillId="0" borderId="0" xfId="0" applyFont="1" applyAlignment="1">
      <alignment/>
    </xf>
    <xf numFmtId="0" fontId="25" fillId="0" borderId="0" xfId="0" applyFont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/>
    </xf>
    <xf numFmtId="1" fontId="21" fillId="0" borderId="10" xfId="0" applyNumberFormat="1" applyFont="1" applyBorder="1" applyAlignment="1">
      <alignment horizontal="center" vertical="top"/>
    </xf>
    <xf numFmtId="168" fontId="21" fillId="0" borderId="10" xfId="0" applyNumberFormat="1" applyFont="1" applyBorder="1" applyAlignment="1">
      <alignment horizontal="center" vertical="top"/>
    </xf>
    <xf numFmtId="0" fontId="21" fillId="0" borderId="0" xfId="0" applyFont="1" applyAlignment="1">
      <alignment horizontal="center"/>
    </xf>
    <xf numFmtId="169" fontId="21" fillId="0" borderId="17" xfId="0" applyNumberFormat="1" applyFont="1" applyBorder="1" applyAlignment="1">
      <alignment horizontal="center" vertical="top"/>
    </xf>
    <xf numFmtId="168" fontId="31" fillId="0" borderId="17" xfId="0" applyNumberFormat="1" applyFont="1" applyBorder="1" applyAlignment="1">
      <alignment horizontal="center" vertical="top" wrapText="1"/>
    </xf>
    <xf numFmtId="168" fontId="21" fillId="0" borderId="17" xfId="0" applyNumberFormat="1" applyFont="1" applyBorder="1" applyAlignment="1">
      <alignment horizontal="center" vertical="top" wrapText="1"/>
    </xf>
    <xf numFmtId="0" fontId="31" fillId="0" borderId="16" xfId="0" applyFont="1" applyBorder="1" applyAlignment="1">
      <alignment vertical="top" wrapText="1"/>
    </xf>
    <xf numFmtId="169" fontId="32" fillId="0" borderId="16" xfId="0" applyNumberFormat="1" applyFont="1" applyBorder="1" applyAlignment="1">
      <alignment horizontal="center" vertical="top"/>
    </xf>
    <xf numFmtId="168" fontId="31" fillId="0" borderId="16" xfId="0" applyNumberFormat="1" applyFont="1" applyBorder="1" applyAlignment="1">
      <alignment horizontal="center" vertical="top"/>
    </xf>
    <xf numFmtId="0" fontId="25" fillId="0" borderId="16" xfId="0" applyFont="1" applyBorder="1" applyAlignment="1">
      <alignment horizontal="center" vertical="top" wrapText="1"/>
    </xf>
    <xf numFmtId="3" fontId="31" fillId="0" borderId="16" xfId="0" applyNumberFormat="1" applyFont="1" applyFill="1" applyBorder="1" applyAlignment="1">
      <alignment horizontal="right" vertical="top"/>
    </xf>
    <xf numFmtId="3" fontId="31" fillId="0" borderId="15" xfId="0" applyNumberFormat="1" applyFont="1" applyFill="1" applyBorder="1" applyAlignment="1">
      <alignment horizontal="right" vertical="top"/>
    </xf>
    <xf numFmtId="0" fontId="31" fillId="0" borderId="0" xfId="0" applyFont="1" applyAlignment="1">
      <alignment/>
    </xf>
    <xf numFmtId="168" fontId="31" fillId="0" borderId="16" xfId="0" applyNumberFormat="1" applyFont="1" applyBorder="1" applyAlignment="1">
      <alignment horizontal="center" vertical="top" wrapText="1"/>
    </xf>
    <xf numFmtId="3" fontId="31" fillId="0" borderId="16" xfId="0" applyNumberFormat="1" applyFont="1" applyFill="1" applyBorder="1" applyAlignment="1">
      <alignment horizontal="right" vertical="top" wrapText="1"/>
    </xf>
    <xf numFmtId="0" fontId="25" fillId="0" borderId="15" xfId="0" applyFont="1" applyBorder="1" applyAlignment="1">
      <alignment horizontal="center" vertical="top" wrapText="1"/>
    </xf>
    <xf numFmtId="0" fontId="25" fillId="0" borderId="16" xfId="0" applyFont="1" applyBorder="1" applyAlignment="1">
      <alignment vertical="top" wrapText="1"/>
    </xf>
    <xf numFmtId="169" fontId="21" fillId="0" borderId="16" xfId="0" applyNumberFormat="1" applyFont="1" applyBorder="1" applyAlignment="1">
      <alignment horizontal="center" vertical="top"/>
    </xf>
    <xf numFmtId="0" fontId="31" fillId="0" borderId="0" xfId="0" applyFont="1" applyBorder="1" applyAlignment="1">
      <alignment wrapText="1"/>
    </xf>
    <xf numFmtId="0" fontId="31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168" fontId="31" fillId="0" borderId="15" xfId="0" applyNumberFormat="1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31" fillId="0" borderId="14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31" fillId="0" borderId="15" xfId="0" applyFont="1" applyBorder="1" applyAlignment="1">
      <alignment vertical="top" wrapText="1"/>
    </xf>
    <xf numFmtId="3" fontId="31" fillId="0" borderId="0" xfId="0" applyNumberFormat="1" applyFont="1" applyFill="1" applyBorder="1" applyAlignment="1">
      <alignment horizontal="right" vertical="top" wrapText="1"/>
    </xf>
    <xf numFmtId="3" fontId="31" fillId="0" borderId="15" xfId="0" applyNumberFormat="1" applyFont="1" applyFill="1" applyBorder="1" applyAlignment="1">
      <alignment horizontal="right" vertical="top" wrapText="1"/>
    </xf>
    <xf numFmtId="0" fontId="25" fillId="0" borderId="15" xfId="0" applyFont="1" applyBorder="1" applyAlignment="1">
      <alignment vertical="top" wrapText="1"/>
    </xf>
    <xf numFmtId="3" fontId="25" fillId="0" borderId="15" xfId="0" applyNumberFormat="1" applyFont="1" applyFill="1" applyBorder="1" applyAlignment="1">
      <alignment horizontal="right" vertical="top" wrapText="1"/>
    </xf>
    <xf numFmtId="0" fontId="25" fillId="0" borderId="19" xfId="0" applyFont="1" applyBorder="1" applyAlignment="1">
      <alignment vertical="top" wrapText="1"/>
    </xf>
    <xf numFmtId="168" fontId="31" fillId="0" borderId="19" xfId="0" applyNumberFormat="1" applyFont="1" applyBorder="1" applyAlignment="1">
      <alignment horizontal="center" vertical="top" wrapText="1"/>
    </xf>
    <xf numFmtId="0" fontId="25" fillId="0" borderId="22" xfId="0" applyFont="1" applyBorder="1" applyAlignment="1">
      <alignment horizontal="center" vertical="top" wrapText="1"/>
    </xf>
    <xf numFmtId="168" fontId="31" fillId="0" borderId="14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168" fontId="31" fillId="0" borderId="15" xfId="0" applyNumberFormat="1" applyFont="1" applyBorder="1" applyAlignment="1">
      <alignment horizontal="center" vertical="top"/>
    </xf>
    <xf numFmtId="0" fontId="25" fillId="0" borderId="0" xfId="0" applyFont="1" applyBorder="1" applyAlignment="1">
      <alignment horizontal="center" vertical="top"/>
    </xf>
    <xf numFmtId="3" fontId="25" fillId="0" borderId="15" xfId="0" applyNumberFormat="1" applyFont="1" applyFill="1" applyBorder="1" applyAlignment="1">
      <alignment horizontal="right" vertical="top"/>
    </xf>
    <xf numFmtId="3" fontId="25" fillId="0" borderId="19" xfId="0" applyNumberFormat="1" applyFont="1" applyFill="1" applyBorder="1" applyAlignment="1">
      <alignment horizontal="right" vertical="top"/>
    </xf>
    <xf numFmtId="0" fontId="25" fillId="0" borderId="15" xfId="0" applyFont="1" applyBorder="1" applyAlignment="1">
      <alignment vertical="top" wrapText="1"/>
    </xf>
    <xf numFmtId="168" fontId="31" fillId="0" borderId="15" xfId="0" applyNumberFormat="1" applyFont="1" applyBorder="1" applyAlignment="1">
      <alignment horizontal="center" vertical="top"/>
    </xf>
    <xf numFmtId="0" fontId="25" fillId="0" borderId="0" xfId="0" applyFont="1" applyBorder="1" applyAlignment="1">
      <alignment horizontal="center" vertical="top"/>
    </xf>
    <xf numFmtId="0" fontId="25" fillId="0" borderId="0" xfId="0" applyFont="1" applyAlignment="1">
      <alignment/>
    </xf>
    <xf numFmtId="168" fontId="31" fillId="0" borderId="19" xfId="0" applyNumberFormat="1" applyFont="1" applyBorder="1" applyAlignment="1">
      <alignment horizontal="center" vertical="top"/>
    </xf>
    <xf numFmtId="0" fontId="25" fillId="0" borderId="22" xfId="0" applyFont="1" applyBorder="1" applyAlignment="1">
      <alignment horizontal="center" vertical="top"/>
    </xf>
    <xf numFmtId="0" fontId="31" fillId="0" borderId="15" xfId="0" applyFont="1" applyBorder="1" applyAlignment="1">
      <alignment horizontal="left" vertical="top" wrapText="1"/>
    </xf>
    <xf numFmtId="3" fontId="31" fillId="0" borderId="0" xfId="0" applyNumberFormat="1" applyFont="1" applyFill="1" applyBorder="1" applyAlignment="1">
      <alignment horizontal="right" vertical="top"/>
    </xf>
    <xf numFmtId="3" fontId="25" fillId="0" borderId="0" xfId="0" applyNumberFormat="1" applyFont="1" applyFill="1" applyBorder="1" applyAlignment="1">
      <alignment horizontal="right" vertical="top"/>
    </xf>
    <xf numFmtId="3" fontId="25" fillId="0" borderId="16" xfId="0" applyNumberFormat="1" applyFont="1" applyFill="1" applyBorder="1" applyAlignment="1">
      <alignment horizontal="right" vertical="top"/>
    </xf>
    <xf numFmtId="0" fontId="25" fillId="0" borderId="0" xfId="0" applyFont="1" applyBorder="1" applyAlignment="1">
      <alignment vertical="top" wrapText="1"/>
    </xf>
    <xf numFmtId="169" fontId="21" fillId="0" borderId="15" xfId="0" applyNumberFormat="1" applyFont="1" applyBorder="1" applyAlignment="1">
      <alignment horizontal="center" vertical="top"/>
    </xf>
    <xf numFmtId="168" fontId="31" fillId="0" borderId="0" xfId="0" applyNumberFormat="1" applyFont="1" applyBorder="1" applyAlignment="1">
      <alignment horizontal="center" vertical="top" wrapText="1"/>
    </xf>
    <xf numFmtId="3" fontId="31" fillId="0" borderId="19" xfId="0" applyNumberFormat="1" applyFont="1" applyFill="1" applyBorder="1" applyAlignment="1">
      <alignment horizontal="right" vertical="top"/>
    </xf>
    <xf numFmtId="0" fontId="21" fillId="0" borderId="0" xfId="0" applyFont="1" applyAlignment="1">
      <alignment horizontal="left" vertical="top" wrapText="1"/>
    </xf>
    <xf numFmtId="3" fontId="31" fillId="0" borderId="0" xfId="0" applyNumberFormat="1" applyFont="1" applyAlignment="1">
      <alignment vertical="top"/>
    </xf>
    <xf numFmtId="0" fontId="21" fillId="0" borderId="10" xfId="0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top" wrapText="1"/>
    </xf>
    <xf numFmtId="170" fontId="17" fillId="0" borderId="18" xfId="0" applyNumberFormat="1" applyFont="1" applyBorder="1" applyAlignment="1">
      <alignment horizontal="center" vertical="top" wrapText="1"/>
    </xf>
    <xf numFmtId="0" fontId="27" fillId="0" borderId="20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170" fontId="17" fillId="0" borderId="18" xfId="0" applyNumberFormat="1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3" fontId="30" fillId="0" borderId="15" xfId="0" applyNumberFormat="1" applyFont="1" applyBorder="1" applyAlignment="1">
      <alignment vertical="top" wrapText="1"/>
    </xf>
    <xf numFmtId="0" fontId="30" fillId="0" borderId="0" xfId="0" applyFont="1" applyAlignment="1">
      <alignment vertical="center"/>
    </xf>
    <xf numFmtId="0" fontId="17" fillId="0" borderId="0" xfId="0" applyFont="1" applyAlignment="1">
      <alignment/>
    </xf>
    <xf numFmtId="0" fontId="16" fillId="0" borderId="16" xfId="0" applyFont="1" applyBorder="1" applyAlignment="1">
      <alignment horizontal="left" vertical="top" wrapText="1"/>
    </xf>
    <xf numFmtId="3" fontId="27" fillId="0" borderId="15" xfId="0" applyNumberFormat="1" applyFont="1" applyBorder="1" applyAlignment="1">
      <alignment vertical="top" wrapText="1"/>
    </xf>
    <xf numFmtId="170" fontId="26" fillId="0" borderId="0" xfId="0" applyNumberFormat="1" applyFont="1" applyBorder="1" applyAlignment="1">
      <alignment horizontal="center" vertical="top" wrapText="1"/>
    </xf>
    <xf numFmtId="170" fontId="27" fillId="0" borderId="0" xfId="0" applyNumberFormat="1" applyFont="1" applyBorder="1" applyAlignment="1">
      <alignment horizontal="center" vertical="top" wrapText="1"/>
    </xf>
    <xf numFmtId="0" fontId="16" fillId="0" borderId="0" xfId="0" applyFont="1" applyAlignment="1">
      <alignment vertical="center"/>
    </xf>
    <xf numFmtId="0" fontId="26" fillId="0" borderId="16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170" fontId="26" fillId="0" borderId="18" xfId="0" applyNumberFormat="1" applyFont="1" applyBorder="1" applyAlignment="1">
      <alignment horizontal="center" vertical="top" wrapText="1"/>
    </xf>
    <xf numFmtId="0" fontId="17" fillId="0" borderId="15" xfId="0" applyFont="1" applyBorder="1" applyAlignment="1">
      <alignment horizontal="left" vertical="top" wrapText="1"/>
    </xf>
    <xf numFmtId="3" fontId="26" fillId="0" borderId="15" xfId="0" applyNumberFormat="1" applyFont="1" applyBorder="1" applyAlignment="1">
      <alignment vertical="top" wrapText="1"/>
    </xf>
    <xf numFmtId="0" fontId="33" fillId="0" borderId="0" xfId="0" applyFont="1" applyAlignment="1">
      <alignment vertical="center"/>
    </xf>
    <xf numFmtId="0" fontId="17" fillId="0" borderId="16" xfId="0" applyFont="1" applyBorder="1" applyAlignment="1">
      <alignment horizontal="center" vertical="top" wrapText="1"/>
    </xf>
    <xf numFmtId="168" fontId="17" fillId="0" borderId="16" xfId="0" applyNumberFormat="1" applyFont="1" applyBorder="1" applyAlignment="1">
      <alignment horizontal="center" vertical="top" wrapText="1"/>
    </xf>
    <xf numFmtId="170" fontId="17" fillId="0" borderId="16" xfId="0" applyNumberFormat="1" applyFont="1" applyBorder="1" applyAlignment="1">
      <alignment horizontal="center" vertical="top" wrapText="1"/>
    </xf>
    <xf numFmtId="0" fontId="26" fillId="0" borderId="16" xfId="0" applyFont="1" applyBorder="1" applyAlignment="1">
      <alignment vertical="center" wrapText="1"/>
    </xf>
    <xf numFmtId="0" fontId="17" fillId="0" borderId="0" xfId="0" applyFont="1" applyAlignment="1">
      <alignment vertical="center"/>
    </xf>
    <xf numFmtId="0" fontId="17" fillId="0" borderId="16" xfId="0" applyFont="1" applyBorder="1" applyAlignment="1">
      <alignment horizontal="left" vertical="top" wrapText="1"/>
    </xf>
    <xf numFmtId="170" fontId="26" fillId="0" borderId="15" xfId="0" applyNumberFormat="1" applyFont="1" applyBorder="1" applyAlignment="1">
      <alignment horizontal="center" vertical="top" wrapText="1"/>
    </xf>
    <xf numFmtId="0" fontId="17" fillId="0" borderId="0" xfId="0" applyFont="1" applyBorder="1" applyAlignment="1">
      <alignment horizontal="left" vertical="top" wrapText="1"/>
    </xf>
    <xf numFmtId="170" fontId="26" fillId="0" borderId="0" xfId="0" applyNumberFormat="1" applyFont="1" applyBorder="1" applyAlignment="1">
      <alignment horizontal="center" vertical="top" wrapText="1"/>
    </xf>
    <xf numFmtId="3" fontId="26" fillId="0" borderId="18" xfId="0" applyNumberFormat="1" applyFont="1" applyBorder="1" applyAlignment="1">
      <alignment vertical="top" wrapText="1"/>
    </xf>
    <xf numFmtId="3" fontId="16" fillId="0" borderId="18" xfId="0" applyNumberFormat="1" applyFont="1" applyBorder="1" applyAlignment="1">
      <alignment vertical="top" wrapText="1"/>
    </xf>
    <xf numFmtId="168" fontId="17" fillId="0" borderId="16" xfId="0" applyNumberFormat="1" applyFont="1" applyBorder="1" applyAlignment="1">
      <alignment horizontal="left" vertical="top" wrapText="1"/>
    </xf>
    <xf numFmtId="0" fontId="25" fillId="0" borderId="16" xfId="0" applyFont="1" applyBorder="1" applyAlignment="1">
      <alignment vertical="top" wrapText="1"/>
    </xf>
    <xf numFmtId="0" fontId="34" fillId="0" borderId="17" xfId="0" applyFont="1" applyBorder="1" applyAlignment="1">
      <alignment horizontal="left" vertical="top" wrapText="1"/>
    </xf>
    <xf numFmtId="0" fontId="34" fillId="0" borderId="14" xfId="0" applyFont="1" applyBorder="1" applyAlignment="1">
      <alignment vertical="top" wrapText="1"/>
    </xf>
    <xf numFmtId="0" fontId="34" fillId="0" borderId="15" xfId="0" applyFont="1" applyBorder="1" applyAlignment="1">
      <alignment vertical="top" wrapText="1"/>
    </xf>
    <xf numFmtId="0" fontId="4" fillId="0" borderId="0" xfId="0" applyFont="1" applyAlignment="1">
      <alignment/>
    </xf>
    <xf numFmtId="3" fontId="0" fillId="0" borderId="10" xfId="0" applyNumberFormat="1" applyBorder="1" applyAlignment="1">
      <alignment vertical="center"/>
    </xf>
    <xf numFmtId="3" fontId="21" fillId="0" borderId="10" xfId="0" applyNumberFormat="1" applyFont="1" applyFill="1" applyBorder="1" applyAlignment="1">
      <alignment horizontal="right" vertical="top"/>
    </xf>
    <xf numFmtId="3" fontId="0" fillId="0" borderId="10" xfId="0" applyNumberFormat="1" applyFont="1" applyBorder="1" applyAlignment="1">
      <alignment vertical="center"/>
    </xf>
    <xf numFmtId="0" fontId="31" fillId="0" borderId="0" xfId="0" applyFont="1" applyBorder="1" applyAlignment="1">
      <alignment vertical="top" wrapText="1"/>
    </xf>
    <xf numFmtId="0" fontId="0" fillId="0" borderId="11" xfId="0" applyBorder="1" applyAlignment="1">
      <alignment vertical="center" wrapText="1"/>
    </xf>
    <xf numFmtId="3" fontId="0" fillId="0" borderId="11" xfId="0" applyNumberFormat="1" applyBorder="1" applyAlignment="1">
      <alignment vertical="center"/>
    </xf>
    <xf numFmtId="0" fontId="34" fillId="0" borderId="17" xfId="0" applyFont="1" applyBorder="1" applyAlignment="1">
      <alignment vertical="top" wrapText="1"/>
    </xf>
    <xf numFmtId="0" fontId="0" fillId="0" borderId="14" xfId="0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0" fontId="18" fillId="0" borderId="10" xfId="0" applyNumberFormat="1" applyFont="1" applyBorder="1" applyAlignment="1">
      <alignment horizontal="center" vertical="top" wrapText="1"/>
    </xf>
    <xf numFmtId="3" fontId="16" fillId="0" borderId="0" xfId="0" applyNumberFormat="1" applyFont="1" applyAlignment="1">
      <alignment horizontal="right" vertical="top"/>
    </xf>
    <xf numFmtId="3" fontId="4" fillId="0" borderId="10" xfId="0" applyNumberFormat="1" applyFont="1" applyBorder="1" applyAlignment="1">
      <alignment vertical="center"/>
    </xf>
    <xf numFmtId="0" fontId="35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3" fontId="23" fillId="0" borderId="10" xfId="0" applyNumberFormat="1" applyFont="1" applyBorder="1" applyAlignment="1">
      <alignment vertical="center" wrapText="1"/>
    </xf>
    <xf numFmtId="3" fontId="35" fillId="0" borderId="0" xfId="0" applyNumberFormat="1" applyFont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3" fontId="36" fillId="0" borderId="10" xfId="0" applyNumberFormat="1" applyFont="1" applyBorder="1" applyAlignment="1">
      <alignment vertical="center"/>
    </xf>
    <xf numFmtId="3" fontId="36" fillId="0" borderId="10" xfId="0" applyNumberFormat="1" applyFont="1" applyBorder="1" applyAlignment="1">
      <alignment vertical="center" wrapText="1"/>
    </xf>
    <xf numFmtId="0" fontId="35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13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16" fillId="0" borderId="0" xfId="0" applyFont="1" applyFill="1" applyAlignment="1">
      <alignment/>
    </xf>
    <xf numFmtId="3" fontId="24" fillId="0" borderId="16" xfId="0" applyNumberFormat="1" applyFont="1" applyBorder="1" applyAlignment="1">
      <alignment vertical="top" wrapText="1"/>
    </xf>
    <xf numFmtId="3" fontId="26" fillId="0" borderId="16" xfId="0" applyNumberFormat="1" applyFont="1" applyBorder="1" applyAlignment="1">
      <alignment vertical="top" wrapText="1"/>
    </xf>
    <xf numFmtId="3" fontId="16" fillId="0" borderId="16" xfId="0" applyNumberFormat="1" applyFont="1" applyBorder="1" applyAlignment="1">
      <alignment vertical="top" wrapText="1"/>
    </xf>
    <xf numFmtId="3" fontId="16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23" fillId="0" borderId="10" xfId="0" applyNumberFormat="1" applyFont="1" applyBorder="1" applyAlignment="1">
      <alignment horizontal="center"/>
    </xf>
    <xf numFmtId="3" fontId="24" fillId="0" borderId="14" xfId="0" applyNumberFormat="1" applyFont="1" applyBorder="1" applyAlignment="1">
      <alignment vertical="center"/>
    </xf>
    <xf numFmtId="3" fontId="16" fillId="0" borderId="15" xfId="0" applyNumberFormat="1" applyFont="1" applyBorder="1" applyAlignment="1">
      <alignment vertical="center"/>
    </xf>
    <xf numFmtId="3" fontId="16" fillId="0" borderId="19" xfId="0" applyNumberFormat="1" applyFont="1" applyBorder="1" applyAlignment="1">
      <alignment vertical="center"/>
    </xf>
    <xf numFmtId="3" fontId="30" fillId="0" borderId="14" xfId="0" applyNumberFormat="1" applyFont="1" applyBorder="1" applyAlignment="1">
      <alignment vertical="center"/>
    </xf>
    <xf numFmtId="3" fontId="24" fillId="0" borderId="15" xfId="0" applyNumberFormat="1" applyFont="1" applyBorder="1" applyAlignment="1">
      <alignment vertical="center"/>
    </xf>
    <xf numFmtId="3" fontId="16" fillId="0" borderId="15" xfId="0" applyNumberFormat="1" applyFont="1" applyBorder="1" applyAlignment="1">
      <alignment vertical="center"/>
    </xf>
    <xf numFmtId="3" fontId="17" fillId="0" borderId="15" xfId="0" applyNumberFormat="1" applyFont="1" applyBorder="1" applyAlignment="1">
      <alignment vertical="center"/>
    </xf>
    <xf numFmtId="3" fontId="17" fillId="0" borderId="19" xfId="0" applyNumberFormat="1" applyFont="1" applyBorder="1" applyAlignment="1">
      <alignment vertical="center"/>
    </xf>
    <xf numFmtId="3" fontId="16" fillId="0" borderId="14" xfId="0" applyNumberFormat="1" applyFont="1" applyBorder="1" applyAlignment="1">
      <alignment vertical="center"/>
    </xf>
    <xf numFmtId="3" fontId="16" fillId="0" borderId="22" xfId="0" applyNumberFormat="1" applyFont="1" applyBorder="1" applyAlignment="1">
      <alignment vertical="center"/>
    </xf>
    <xf numFmtId="0" fontId="27" fillId="0" borderId="20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top" wrapText="1"/>
    </xf>
    <xf numFmtId="170" fontId="27" fillId="0" borderId="23" xfId="0" applyNumberFormat="1" applyFont="1" applyBorder="1" applyAlignment="1">
      <alignment horizontal="center" vertical="top" wrapText="1"/>
    </xf>
    <xf numFmtId="0" fontId="27" fillId="0" borderId="23" xfId="0" applyFont="1" applyBorder="1" applyAlignment="1">
      <alignment horizontal="left" vertical="top" wrapText="1"/>
    </xf>
    <xf numFmtId="3" fontId="27" fillId="0" borderId="19" xfId="0" applyNumberFormat="1" applyFont="1" applyBorder="1" applyAlignment="1">
      <alignment vertical="top" wrapText="1"/>
    </xf>
    <xf numFmtId="0" fontId="31" fillId="0" borderId="20" xfId="0" applyFont="1" applyBorder="1" applyAlignment="1">
      <alignment vertical="top" wrapText="1"/>
    </xf>
    <xf numFmtId="0" fontId="27" fillId="0" borderId="0" xfId="0" applyFont="1" applyBorder="1" applyAlignment="1">
      <alignment horizontal="center" vertical="top" wrapText="1"/>
    </xf>
    <xf numFmtId="0" fontId="27" fillId="0" borderId="15" xfId="0" applyFont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0" fontId="26" fillId="0" borderId="20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top" wrapText="1"/>
    </xf>
    <xf numFmtId="0" fontId="26" fillId="0" borderId="23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26" fillId="0" borderId="15" xfId="0" applyFont="1" applyBorder="1" applyAlignment="1">
      <alignment vertical="center" wrapText="1"/>
    </xf>
    <xf numFmtId="0" fontId="27" fillId="0" borderId="22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left" vertical="top" wrapText="1"/>
    </xf>
    <xf numFmtId="3" fontId="27" fillId="0" borderId="16" xfId="0" applyNumberFormat="1" applyFont="1" applyBorder="1" applyAlignment="1">
      <alignment vertical="top" wrapText="1"/>
    </xf>
    <xf numFmtId="0" fontId="16" fillId="0" borderId="18" xfId="0" applyFont="1" applyBorder="1" applyAlignment="1">
      <alignment horizontal="left" vertical="top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/>
    </xf>
    <xf numFmtId="0" fontId="25" fillId="0" borderId="15" xfId="0" applyFont="1" applyBorder="1" applyAlignment="1" quotePrefix="1">
      <alignment/>
    </xf>
    <xf numFmtId="0" fontId="25" fillId="0" borderId="15" xfId="0" applyFont="1" applyBorder="1" applyAlignment="1" quotePrefix="1">
      <alignment wrapText="1"/>
    </xf>
    <xf numFmtId="0" fontId="18" fillId="0" borderId="19" xfId="0" applyFont="1" applyBorder="1" applyAlignment="1">
      <alignment/>
    </xf>
    <xf numFmtId="0" fontId="25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14" xfId="0" applyFont="1" applyBorder="1" applyAlignment="1">
      <alignment wrapText="1"/>
    </xf>
    <xf numFmtId="0" fontId="18" fillId="0" borderId="15" xfId="0" applyFont="1" applyBorder="1" applyAlignment="1">
      <alignment wrapText="1"/>
    </xf>
    <xf numFmtId="3" fontId="25" fillId="0" borderId="0" xfId="0" applyNumberFormat="1" applyFont="1" applyAlignment="1">
      <alignment/>
    </xf>
    <xf numFmtId="3" fontId="18" fillId="0" borderId="0" xfId="0" applyNumberFormat="1" applyFont="1" applyAlignment="1">
      <alignment horizontal="center" wrapText="1"/>
    </xf>
    <xf numFmtId="3" fontId="25" fillId="0" borderId="10" xfId="0" applyNumberFormat="1" applyFont="1" applyBorder="1" applyAlignment="1">
      <alignment horizontal="center" vertical="center" wrapText="1"/>
    </xf>
    <xf numFmtId="3" fontId="18" fillId="0" borderId="15" xfId="0" applyNumberFormat="1" applyFont="1" applyBorder="1" applyAlignment="1">
      <alignment/>
    </xf>
    <xf numFmtId="3" fontId="18" fillId="0" borderId="19" xfId="0" applyNumberFormat="1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0" fontId="25" fillId="0" borderId="16" xfId="0" applyFont="1" applyBorder="1" applyAlignment="1">
      <alignment horizontal="center" vertical="top"/>
    </xf>
    <xf numFmtId="0" fontId="16" fillId="0" borderId="23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top" wrapText="1"/>
    </xf>
    <xf numFmtId="0" fontId="8" fillId="0" borderId="10" xfId="0" applyFont="1" applyBorder="1" applyAlignment="1">
      <alignment vertical="center" wrapText="1"/>
    </xf>
    <xf numFmtId="0" fontId="18" fillId="0" borderId="15" xfId="0" applyFont="1" applyBorder="1" applyAlignment="1">
      <alignment horizontal="center"/>
    </xf>
    <xf numFmtId="0" fontId="18" fillId="0" borderId="15" xfId="0" applyFont="1" applyBorder="1" applyAlignment="1" quotePrefix="1">
      <alignment/>
    </xf>
    <xf numFmtId="0" fontId="18" fillId="0" borderId="19" xfId="0" applyFont="1" applyBorder="1" applyAlignment="1" quotePrefix="1">
      <alignment/>
    </xf>
    <xf numFmtId="3" fontId="18" fillId="0" borderId="0" xfId="0" applyNumberFormat="1" applyFont="1" applyAlignment="1">
      <alignment horizontal="right"/>
    </xf>
    <xf numFmtId="3" fontId="25" fillId="22" borderId="0" xfId="0" applyNumberFormat="1" applyFont="1" applyFill="1" applyAlignment="1">
      <alignment horizontal="right" vertical="top"/>
    </xf>
    <xf numFmtId="3" fontId="21" fillId="22" borderId="10" xfId="0" applyNumberFormat="1" applyFont="1" applyFill="1" applyBorder="1" applyAlignment="1">
      <alignment horizontal="center" vertical="top"/>
    </xf>
    <xf numFmtId="3" fontId="21" fillId="22" borderId="16" xfId="0" applyNumberFormat="1" applyFont="1" applyFill="1" applyBorder="1" applyAlignment="1" applyProtection="1">
      <alignment horizontal="right" vertical="top"/>
      <protection/>
    </xf>
    <xf numFmtId="3" fontId="21" fillId="22" borderId="17" xfId="0" applyNumberFormat="1" applyFont="1" applyFill="1" applyBorder="1" applyAlignment="1">
      <alignment horizontal="right" vertical="top"/>
    </xf>
    <xf numFmtId="3" fontId="31" fillId="22" borderId="16" xfId="0" applyNumberFormat="1" applyFont="1" applyFill="1" applyBorder="1" applyAlignment="1" applyProtection="1">
      <alignment horizontal="right" vertical="top"/>
      <protection/>
    </xf>
    <xf numFmtId="3" fontId="31" fillId="22" borderId="16" xfId="0" applyNumberFormat="1" applyFont="1" applyFill="1" applyBorder="1" applyAlignment="1">
      <alignment horizontal="right" vertical="top"/>
    </xf>
    <xf numFmtId="3" fontId="31" fillId="22" borderId="16" xfId="0" applyNumberFormat="1" applyFont="1" applyFill="1" applyBorder="1" applyAlignment="1">
      <alignment horizontal="right" vertical="top" wrapText="1"/>
    </xf>
    <xf numFmtId="3" fontId="31" fillId="22" borderId="19" xfId="0" applyNumberFormat="1" applyFont="1" applyFill="1" applyBorder="1" applyAlignment="1" applyProtection="1">
      <alignment horizontal="right" vertical="top"/>
      <protection/>
    </xf>
    <xf numFmtId="3" fontId="31" fillId="22" borderId="15" xfId="0" applyNumberFormat="1" applyFont="1" applyFill="1" applyBorder="1" applyAlignment="1">
      <alignment horizontal="right" vertical="top"/>
    </xf>
    <xf numFmtId="3" fontId="21" fillId="22" borderId="15" xfId="0" applyNumberFormat="1" applyFont="1" applyFill="1" applyBorder="1" applyAlignment="1">
      <alignment horizontal="right" vertical="top"/>
    </xf>
    <xf numFmtId="3" fontId="21" fillId="22" borderId="14" xfId="0" applyNumberFormat="1" applyFont="1" applyFill="1" applyBorder="1" applyAlignment="1">
      <alignment horizontal="right" vertical="top"/>
    </xf>
    <xf numFmtId="3" fontId="25" fillId="22" borderId="15" xfId="0" applyNumberFormat="1" applyFont="1" applyFill="1" applyBorder="1" applyAlignment="1">
      <alignment horizontal="right" vertical="top"/>
    </xf>
    <xf numFmtId="3" fontId="31" fillId="22" borderId="18" xfId="0" applyNumberFormat="1" applyFont="1" applyFill="1" applyBorder="1" applyAlignment="1">
      <alignment horizontal="right" vertical="top" wrapText="1"/>
    </xf>
    <xf numFmtId="3" fontId="25" fillId="22" borderId="16" xfId="0" applyNumberFormat="1" applyFont="1" applyFill="1" applyBorder="1" applyAlignment="1">
      <alignment horizontal="right" vertical="top"/>
    </xf>
    <xf numFmtId="3" fontId="25" fillId="22" borderId="20" xfId="0" applyNumberFormat="1" applyFont="1" applyFill="1" applyBorder="1" applyAlignment="1">
      <alignment horizontal="right" vertical="top"/>
    </xf>
    <xf numFmtId="3" fontId="21" fillId="22" borderId="14" xfId="0" applyNumberFormat="1" applyFont="1" applyFill="1" applyBorder="1" applyAlignment="1">
      <alignment horizontal="right" vertical="top" wrapText="1"/>
    </xf>
    <xf numFmtId="3" fontId="31" fillId="22" borderId="15" xfId="0" applyNumberFormat="1" applyFont="1" applyFill="1" applyBorder="1" applyAlignment="1">
      <alignment horizontal="right" vertical="top" wrapText="1"/>
    </xf>
    <xf numFmtId="3" fontId="31" fillId="22" borderId="19" xfId="0" applyNumberFormat="1" applyFont="1" applyFill="1" applyBorder="1" applyAlignment="1">
      <alignment horizontal="right" vertical="top"/>
    </xf>
    <xf numFmtId="3" fontId="31" fillId="22" borderId="20" xfId="0" applyNumberFormat="1" applyFont="1" applyFill="1" applyBorder="1" applyAlignment="1">
      <alignment horizontal="right" vertical="top"/>
    </xf>
    <xf numFmtId="3" fontId="21" fillId="22" borderId="15" xfId="0" applyNumberFormat="1" applyFont="1" applyFill="1" applyBorder="1" applyAlignment="1">
      <alignment horizontal="right" vertical="top" wrapText="1"/>
    </xf>
    <xf numFmtId="3" fontId="31" fillId="22" borderId="18" xfId="0" applyNumberFormat="1" applyFont="1" applyFill="1" applyBorder="1" applyAlignment="1">
      <alignment horizontal="right" vertical="top"/>
    </xf>
    <xf numFmtId="3" fontId="25" fillId="22" borderId="19" xfId="0" applyNumberFormat="1" applyFont="1" applyFill="1" applyBorder="1" applyAlignment="1">
      <alignment horizontal="right" vertical="top"/>
    </xf>
    <xf numFmtId="3" fontId="21" fillId="22" borderId="10" xfId="0" applyNumberFormat="1" applyFont="1" applyFill="1" applyBorder="1" applyAlignment="1">
      <alignment horizontal="right" vertical="top"/>
    </xf>
    <xf numFmtId="3" fontId="25" fillId="22" borderId="15" xfId="0" applyNumberFormat="1" applyFont="1" applyFill="1" applyBorder="1" applyAlignment="1">
      <alignment horizontal="right" vertical="top"/>
    </xf>
    <xf numFmtId="3" fontId="31" fillId="22" borderId="0" xfId="0" applyNumberFormat="1" applyFont="1" applyFill="1" applyBorder="1" applyAlignment="1">
      <alignment horizontal="right" vertical="top"/>
    </xf>
    <xf numFmtId="3" fontId="21" fillId="22" borderId="16" xfId="0" applyNumberFormat="1" applyFont="1" applyFill="1" applyBorder="1" applyAlignment="1">
      <alignment horizontal="right" vertical="top"/>
    </xf>
    <xf numFmtId="0" fontId="1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" fontId="0" fillId="0" borderId="14" xfId="0" applyNumberFormat="1" applyBorder="1" applyAlignment="1">
      <alignment vertical="center"/>
    </xf>
    <xf numFmtId="3" fontId="36" fillId="0" borderId="10" xfId="0" applyNumberFormat="1" applyFont="1" applyBorder="1" applyAlignment="1">
      <alignment vertical="top" wrapText="1"/>
    </xf>
    <xf numFmtId="3" fontId="54" fillId="0" borderId="15" xfId="0" applyNumberFormat="1" applyFont="1" applyFill="1" applyBorder="1" applyAlignment="1">
      <alignment horizontal="right" vertical="top" wrapText="1"/>
    </xf>
    <xf numFmtId="3" fontId="17" fillId="0" borderId="10" xfId="0" applyNumberFormat="1" applyFont="1" applyBorder="1" applyAlignment="1">
      <alignment vertical="center"/>
    </xf>
    <xf numFmtId="3" fontId="24" fillId="0" borderId="10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3" fontId="26" fillId="0" borderId="10" xfId="0" applyNumberFormat="1" applyFont="1" applyBorder="1" applyAlignment="1">
      <alignment vertical="top" wrapText="1"/>
    </xf>
    <xf numFmtId="3" fontId="27" fillId="0" borderId="10" xfId="0" applyNumberFormat="1" applyFont="1" applyBorder="1" applyAlignment="1">
      <alignment vertical="top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4" fontId="18" fillId="0" borderId="0" xfId="0" applyNumberFormat="1" applyFont="1" applyAlignment="1">
      <alignment horizontal="center" wrapText="1"/>
    </xf>
    <xf numFmtId="4" fontId="18" fillId="0" borderId="0" xfId="0" applyNumberFormat="1" applyFont="1" applyAlignment="1">
      <alignment/>
    </xf>
    <xf numFmtId="4" fontId="25" fillId="0" borderId="10" xfId="0" applyNumberFormat="1" applyFont="1" applyBorder="1" applyAlignment="1">
      <alignment horizontal="center" vertical="center" wrapText="1"/>
    </xf>
    <xf numFmtId="4" fontId="34" fillId="0" borderId="15" xfId="0" applyNumberFormat="1" applyFont="1" applyBorder="1" applyAlignment="1">
      <alignment/>
    </xf>
    <xf numFmtId="3" fontId="34" fillId="0" borderId="15" xfId="0" applyNumberFormat="1" applyFont="1" applyBorder="1" applyAlignment="1">
      <alignment/>
    </xf>
    <xf numFmtId="4" fontId="18" fillId="0" borderId="15" xfId="0" applyNumberFormat="1" applyFont="1" applyBorder="1" applyAlignment="1">
      <alignment/>
    </xf>
    <xf numFmtId="4" fontId="18" fillId="0" borderId="19" xfId="0" applyNumberFormat="1" applyFont="1" applyBorder="1" applyAlignment="1">
      <alignment/>
    </xf>
    <xf numFmtId="4" fontId="34" fillId="0" borderId="19" xfId="0" applyNumberFormat="1" applyFont="1" applyBorder="1" applyAlignment="1">
      <alignment/>
    </xf>
    <xf numFmtId="4" fontId="34" fillId="0" borderId="14" xfId="0" applyNumberFormat="1" applyFont="1" applyBorder="1" applyAlignment="1">
      <alignment/>
    </xf>
    <xf numFmtId="0" fontId="34" fillId="0" borderId="15" xfId="0" applyFont="1" applyBorder="1" applyAlignment="1">
      <alignment/>
    </xf>
    <xf numFmtId="0" fontId="34" fillId="0" borderId="15" xfId="0" applyFont="1" applyBorder="1" applyAlignment="1">
      <alignment wrapText="1"/>
    </xf>
    <xf numFmtId="0" fontId="34" fillId="0" borderId="0" xfId="0" applyFont="1" applyAlignment="1">
      <alignment/>
    </xf>
    <xf numFmtId="0" fontId="34" fillId="0" borderId="15" xfId="0" applyFont="1" applyBorder="1" applyAlignment="1" quotePrefix="1">
      <alignment wrapText="1"/>
    </xf>
    <xf numFmtId="0" fontId="34" fillId="0" borderId="19" xfId="0" applyFont="1" applyBorder="1" applyAlignment="1">
      <alignment/>
    </xf>
    <xf numFmtId="0" fontId="21" fillId="0" borderId="19" xfId="0" applyFont="1" applyBorder="1" applyAlignment="1" quotePrefix="1">
      <alignment wrapText="1"/>
    </xf>
    <xf numFmtId="0" fontId="34" fillId="0" borderId="19" xfId="0" applyFont="1" applyBorder="1" applyAlignment="1">
      <alignment wrapText="1"/>
    </xf>
    <xf numFmtId="3" fontId="25" fillId="22" borderId="16" xfId="0" applyNumberFormat="1" applyFont="1" applyFill="1" applyBorder="1" applyAlignment="1">
      <alignment horizontal="right" vertical="top" wrapText="1"/>
    </xf>
    <xf numFmtId="3" fontId="28" fillId="0" borderId="16" xfId="0" applyNumberFormat="1" applyFont="1" applyBorder="1" applyAlignment="1">
      <alignment vertical="top" wrapText="1"/>
    </xf>
    <xf numFmtId="3" fontId="26" fillId="0" borderId="16" xfId="0" applyNumberFormat="1" applyFont="1" applyBorder="1" applyAlignment="1">
      <alignment vertical="top" wrapText="1"/>
    </xf>
    <xf numFmtId="0" fontId="27" fillId="0" borderId="0" xfId="0" applyFont="1" applyBorder="1" applyAlignment="1">
      <alignment horizontal="left" vertical="top" wrapText="1"/>
    </xf>
    <xf numFmtId="0" fontId="27" fillId="0" borderId="19" xfId="0" applyFont="1" applyBorder="1" applyAlignment="1">
      <alignment vertical="center" wrapText="1"/>
    </xf>
    <xf numFmtId="0" fontId="27" fillId="0" borderId="22" xfId="0" applyFont="1" applyBorder="1" applyAlignment="1">
      <alignment horizontal="left" vertical="top" wrapText="1"/>
    </xf>
    <xf numFmtId="3" fontId="16" fillId="0" borderId="23" xfId="0" applyNumberFormat="1" applyFont="1" applyBorder="1" applyAlignment="1">
      <alignment vertical="center"/>
    </xf>
    <xf numFmtId="3" fontId="26" fillId="0" borderId="19" xfId="0" applyNumberFormat="1" applyFont="1" applyBorder="1" applyAlignment="1">
      <alignment vertical="top" wrapText="1"/>
    </xf>
    <xf numFmtId="3" fontId="27" fillId="0" borderId="20" xfId="0" applyNumberFormat="1" applyFont="1" applyBorder="1" applyAlignment="1">
      <alignment vertical="top" wrapText="1"/>
    </xf>
    <xf numFmtId="3" fontId="17" fillId="0" borderId="15" xfId="0" applyNumberFormat="1" applyFont="1" applyBorder="1" applyAlignment="1">
      <alignment vertical="center"/>
    </xf>
    <xf numFmtId="3" fontId="27" fillId="0" borderId="23" xfId="0" applyNumberFormat="1" applyFont="1" applyBorder="1" applyAlignment="1">
      <alignment vertical="top" wrapText="1"/>
    </xf>
    <xf numFmtId="0" fontId="27" fillId="0" borderId="19" xfId="0" applyFont="1" applyBorder="1" applyAlignment="1">
      <alignment horizontal="center" vertical="center" wrapText="1"/>
    </xf>
    <xf numFmtId="3" fontId="16" fillId="0" borderId="19" xfId="0" applyNumberFormat="1" applyFont="1" applyBorder="1" applyAlignment="1">
      <alignment vertical="center"/>
    </xf>
    <xf numFmtId="3" fontId="24" fillId="0" borderId="24" xfId="0" applyNumberFormat="1" applyFont="1" applyBorder="1" applyAlignment="1">
      <alignment vertical="center"/>
    </xf>
    <xf numFmtId="3" fontId="31" fillId="22" borderId="0" xfId="0" applyNumberFormat="1" applyFont="1" applyFill="1" applyBorder="1" applyAlignment="1">
      <alignment horizontal="right" vertical="top" wrapText="1"/>
    </xf>
    <xf numFmtId="3" fontId="25" fillId="22" borderId="0" xfId="0" applyNumberFormat="1" applyFont="1" applyFill="1" applyBorder="1" applyAlignment="1">
      <alignment horizontal="right" vertical="top"/>
    </xf>
    <xf numFmtId="168" fontId="31" fillId="0" borderId="18" xfId="0" applyNumberFormat="1" applyFont="1" applyBorder="1" applyAlignment="1">
      <alignment horizontal="center" vertical="top" wrapText="1"/>
    </xf>
    <xf numFmtId="3" fontId="31" fillId="22" borderId="22" xfId="0" applyNumberFormat="1" applyFont="1" applyFill="1" applyBorder="1" applyAlignment="1">
      <alignment horizontal="right" vertical="top"/>
    </xf>
    <xf numFmtId="3" fontId="21" fillId="22" borderId="24" xfId="0" applyNumberFormat="1" applyFont="1" applyFill="1" applyBorder="1" applyAlignment="1">
      <alignment horizontal="right" vertical="top"/>
    </xf>
    <xf numFmtId="168" fontId="31" fillId="0" borderId="20" xfId="0" applyNumberFormat="1" applyFont="1" applyBorder="1" applyAlignment="1">
      <alignment horizontal="center" vertical="top" wrapText="1"/>
    </xf>
    <xf numFmtId="0" fontId="25" fillId="0" borderId="18" xfId="0" applyFont="1" applyBorder="1" applyAlignment="1">
      <alignment vertical="top" wrapText="1"/>
    </xf>
    <xf numFmtId="0" fontId="25" fillId="0" borderId="18" xfId="0" applyFont="1" applyBorder="1" applyAlignment="1">
      <alignment horizontal="center" vertical="top" wrapText="1"/>
    </xf>
    <xf numFmtId="169" fontId="32" fillId="0" borderId="15" xfId="0" applyNumberFormat="1" applyFont="1" applyBorder="1" applyAlignment="1">
      <alignment horizontal="center" vertical="top"/>
    </xf>
    <xf numFmtId="3" fontId="31" fillId="0" borderId="18" xfId="0" applyNumberFormat="1" applyFont="1" applyFill="1" applyBorder="1" applyAlignment="1">
      <alignment horizontal="right" vertical="top"/>
    </xf>
    <xf numFmtId="3" fontId="25" fillId="0" borderId="18" xfId="0" applyNumberFormat="1" applyFont="1" applyFill="1" applyBorder="1" applyAlignment="1">
      <alignment horizontal="right" vertical="top"/>
    </xf>
    <xf numFmtId="3" fontId="21" fillId="22" borderId="21" xfId="0" applyNumberFormat="1" applyFont="1" applyFill="1" applyBorder="1" applyAlignment="1">
      <alignment horizontal="right" vertical="top"/>
    </xf>
    <xf numFmtId="3" fontId="31" fillId="22" borderId="15" xfId="0" applyNumberFormat="1" applyFont="1" applyFill="1" applyBorder="1" applyAlignment="1" applyProtection="1">
      <alignment horizontal="right" vertical="top"/>
      <protection/>
    </xf>
    <xf numFmtId="3" fontId="31" fillId="0" borderId="18" xfId="0" applyNumberFormat="1" applyFont="1" applyFill="1" applyBorder="1" applyAlignment="1">
      <alignment horizontal="right" vertical="top" wrapText="1"/>
    </xf>
    <xf numFmtId="3" fontId="31" fillId="22" borderId="20" xfId="0" applyNumberFormat="1" applyFont="1" applyFill="1" applyBorder="1" applyAlignment="1">
      <alignment horizontal="right" vertical="top" wrapText="1"/>
    </xf>
    <xf numFmtId="169" fontId="21" fillId="0" borderId="20" xfId="0" applyNumberFormat="1" applyFont="1" applyBorder="1" applyAlignment="1">
      <alignment horizontal="center" vertical="top"/>
    </xf>
    <xf numFmtId="0" fontId="25" fillId="0" borderId="20" xfId="0" applyFont="1" applyBorder="1" applyAlignment="1">
      <alignment horizontal="center" vertical="top" wrapText="1"/>
    </xf>
    <xf numFmtId="0" fontId="25" fillId="0" borderId="20" xfId="0" applyFont="1" applyBorder="1" applyAlignment="1">
      <alignment vertical="top" wrapText="1"/>
    </xf>
    <xf numFmtId="3" fontId="31" fillId="22" borderId="23" xfId="0" applyNumberFormat="1" applyFont="1" applyFill="1" applyBorder="1" applyAlignment="1">
      <alignment horizontal="right" vertical="top" wrapText="1"/>
    </xf>
    <xf numFmtId="0" fontId="25" fillId="0" borderId="20" xfId="0" applyFont="1" applyBorder="1" applyAlignment="1">
      <alignment vertical="top" wrapText="1"/>
    </xf>
    <xf numFmtId="3" fontId="25" fillId="22" borderId="19" xfId="0" applyNumberFormat="1" applyFont="1" applyFill="1" applyBorder="1" applyAlignment="1">
      <alignment horizontal="right" vertical="top"/>
    </xf>
    <xf numFmtId="169" fontId="32" fillId="0" borderId="20" xfId="0" applyNumberFormat="1" applyFont="1" applyBorder="1" applyAlignment="1">
      <alignment horizontal="center" vertical="top"/>
    </xf>
    <xf numFmtId="169" fontId="21" fillId="0" borderId="16" xfId="0" applyNumberFormat="1" applyFont="1" applyBorder="1" applyAlignment="1">
      <alignment horizontal="center" vertical="top"/>
    </xf>
    <xf numFmtId="169" fontId="21" fillId="0" borderId="17" xfId="0" applyNumberFormat="1" applyFont="1" applyBorder="1" applyAlignment="1">
      <alignment horizontal="center" vertical="top" wrapText="1"/>
    </xf>
    <xf numFmtId="0" fontId="25" fillId="0" borderId="0" xfId="0" applyFont="1" applyFill="1" applyAlignment="1">
      <alignment vertical="top"/>
    </xf>
    <xf numFmtId="3" fontId="25" fillId="0" borderId="0" xfId="0" applyNumberFormat="1" applyFont="1" applyFill="1" applyAlignment="1">
      <alignment horizontal="right" vertical="top"/>
    </xf>
    <xf numFmtId="3" fontId="25" fillId="0" borderId="0" xfId="0" applyNumberFormat="1" applyFont="1" applyFill="1" applyAlignment="1">
      <alignment horizontal="left" vertical="top"/>
    </xf>
    <xf numFmtId="0" fontId="21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25" fillId="0" borderId="0" xfId="0" applyFont="1" applyFill="1" applyAlignment="1">
      <alignment horizontal="center" vertical="top"/>
    </xf>
    <xf numFmtId="3" fontId="21" fillId="0" borderId="10" xfId="0" applyNumberFormat="1" applyFont="1" applyFill="1" applyBorder="1" applyAlignment="1">
      <alignment horizontal="center" vertical="top" wrapText="1"/>
    </xf>
    <xf numFmtId="3" fontId="21" fillId="0" borderId="10" xfId="0" applyNumberFormat="1" applyFont="1" applyFill="1" applyBorder="1" applyAlignment="1">
      <alignment horizontal="center" vertical="top"/>
    </xf>
    <xf numFmtId="3" fontId="21" fillId="0" borderId="17" xfId="0" applyNumberFormat="1" applyFont="1" applyFill="1" applyBorder="1" applyAlignment="1">
      <alignment horizontal="right" vertical="top"/>
    </xf>
    <xf numFmtId="3" fontId="21" fillId="0" borderId="14" xfId="0" applyNumberFormat="1" applyFont="1" applyFill="1" applyBorder="1" applyAlignment="1">
      <alignment horizontal="right" vertical="top"/>
    </xf>
    <xf numFmtId="3" fontId="25" fillId="0" borderId="16" xfId="0" applyNumberFormat="1" applyFont="1" applyFill="1" applyBorder="1" applyAlignment="1">
      <alignment horizontal="right" vertical="top" wrapText="1"/>
    </xf>
    <xf numFmtId="3" fontId="25" fillId="0" borderId="0" xfId="0" applyNumberFormat="1" applyFont="1" applyFill="1" applyBorder="1" applyAlignment="1">
      <alignment horizontal="right" vertical="top" wrapText="1"/>
    </xf>
    <xf numFmtId="3" fontId="25" fillId="0" borderId="19" xfId="0" applyNumberFormat="1" applyFont="1" applyFill="1" applyBorder="1" applyAlignment="1">
      <alignment horizontal="right" vertical="top" wrapText="1"/>
    </xf>
    <xf numFmtId="3" fontId="25" fillId="0" borderId="22" xfId="0" applyNumberFormat="1" applyFont="1" applyFill="1" applyBorder="1" applyAlignment="1">
      <alignment horizontal="right" vertical="top" wrapText="1"/>
    </xf>
    <xf numFmtId="3" fontId="21" fillId="0" borderId="14" xfId="0" applyNumberFormat="1" applyFont="1" applyFill="1" applyBorder="1" applyAlignment="1">
      <alignment horizontal="right" vertical="top" wrapText="1"/>
    </xf>
    <xf numFmtId="3" fontId="25" fillId="0" borderId="18" xfId="0" applyNumberFormat="1" applyFont="1" applyFill="1" applyBorder="1" applyAlignment="1">
      <alignment horizontal="right" vertical="top" wrapText="1"/>
    </xf>
    <xf numFmtId="3" fontId="25" fillId="0" borderId="20" xfId="0" applyNumberFormat="1" applyFont="1" applyFill="1" applyBorder="1" applyAlignment="1">
      <alignment horizontal="right" vertical="top" wrapText="1"/>
    </xf>
    <xf numFmtId="3" fontId="21" fillId="0" borderId="15" xfId="0" applyNumberFormat="1" applyFont="1" applyFill="1" applyBorder="1" applyAlignment="1">
      <alignment horizontal="right" vertical="top" wrapText="1"/>
    </xf>
    <xf numFmtId="3" fontId="25" fillId="0" borderId="14" xfId="0" applyNumberFormat="1" applyFont="1" applyFill="1" applyBorder="1" applyAlignment="1">
      <alignment horizontal="right" vertical="top"/>
    </xf>
    <xf numFmtId="3" fontId="21" fillId="0" borderId="15" xfId="0" applyNumberFormat="1" applyFont="1" applyFill="1" applyBorder="1" applyAlignment="1">
      <alignment horizontal="right" vertical="top"/>
    </xf>
    <xf numFmtId="3" fontId="25" fillId="0" borderId="22" xfId="0" applyNumberFormat="1" applyFont="1" applyFill="1" applyBorder="1" applyAlignment="1">
      <alignment horizontal="right" vertical="top"/>
    </xf>
    <xf numFmtId="3" fontId="25" fillId="0" borderId="15" xfId="0" applyNumberFormat="1" applyFont="1" applyFill="1" applyBorder="1" applyAlignment="1">
      <alignment horizontal="right" vertical="top"/>
    </xf>
    <xf numFmtId="3" fontId="25" fillId="0" borderId="0" xfId="0" applyNumberFormat="1" applyFont="1" applyFill="1" applyBorder="1" applyAlignment="1">
      <alignment horizontal="right" vertical="top"/>
    </xf>
    <xf numFmtId="3" fontId="25" fillId="0" borderId="19" xfId="0" applyNumberFormat="1" applyFont="1" applyFill="1" applyBorder="1" applyAlignment="1">
      <alignment horizontal="right" vertical="top"/>
    </xf>
    <xf numFmtId="3" fontId="21" fillId="0" borderId="24" xfId="0" applyNumberFormat="1" applyFont="1" applyFill="1" applyBorder="1" applyAlignment="1">
      <alignment horizontal="right" vertical="top"/>
    </xf>
    <xf numFmtId="3" fontId="25" fillId="0" borderId="20" xfId="0" applyNumberFormat="1" applyFont="1" applyFill="1" applyBorder="1" applyAlignment="1">
      <alignment horizontal="right" vertical="top"/>
    </xf>
    <xf numFmtId="3" fontId="25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vertical="top"/>
    </xf>
    <xf numFmtId="3" fontId="25" fillId="0" borderId="0" xfId="0" applyNumberFormat="1" applyFont="1" applyFill="1" applyAlignment="1">
      <alignment vertical="top"/>
    </xf>
    <xf numFmtId="0" fontId="31" fillId="0" borderId="16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34" fillId="0" borderId="16" xfId="0" applyFont="1" applyBorder="1" applyAlignment="1">
      <alignment vertical="top" wrapText="1"/>
    </xf>
    <xf numFmtId="3" fontId="21" fillId="0" borderId="16" xfId="0" applyNumberFormat="1" applyFont="1" applyFill="1" applyBorder="1" applyAlignment="1">
      <alignment horizontal="right" vertical="top"/>
    </xf>
    <xf numFmtId="3" fontId="31" fillId="22" borderId="15" xfId="0" applyNumberFormat="1" applyFont="1" applyFill="1" applyBorder="1" applyAlignment="1">
      <alignment horizontal="right" vertical="top"/>
    </xf>
    <xf numFmtId="0" fontId="31" fillId="0" borderId="19" xfId="0" applyFont="1" applyBorder="1" applyAlignment="1">
      <alignment vertical="top" wrapText="1"/>
    </xf>
    <xf numFmtId="0" fontId="17" fillId="0" borderId="25" xfId="0" applyFont="1" applyBorder="1" applyAlignment="1">
      <alignment horizontal="center" vertical="center" wrapText="1"/>
    </xf>
    <xf numFmtId="170" fontId="27" fillId="0" borderId="16" xfId="0" applyNumberFormat="1" applyFont="1" applyBorder="1" applyAlignment="1">
      <alignment horizontal="center" vertical="top" wrapText="1"/>
    </xf>
    <xf numFmtId="170" fontId="55" fillId="0" borderId="18" xfId="0" applyNumberFormat="1" applyFont="1" applyBorder="1" applyAlignment="1">
      <alignment horizontal="center" vertical="top" wrapText="1"/>
    </xf>
    <xf numFmtId="170" fontId="55" fillId="0" borderId="15" xfId="0" applyNumberFormat="1" applyFont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center" vertical="top" wrapText="1"/>
    </xf>
    <xf numFmtId="170" fontId="17" fillId="0" borderId="26" xfId="0" applyNumberFormat="1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3" fontId="24" fillId="0" borderId="10" xfId="0" applyNumberFormat="1" applyFont="1" applyBorder="1" applyAlignment="1">
      <alignment vertical="top" wrapText="1"/>
    </xf>
    <xf numFmtId="3" fontId="31" fillId="0" borderId="19" xfId="0" applyNumberFormat="1" applyFont="1" applyFill="1" applyBorder="1" applyAlignment="1">
      <alignment horizontal="right" vertical="top" wrapText="1"/>
    </xf>
    <xf numFmtId="3" fontId="31" fillId="0" borderId="23" xfId="0" applyNumberFormat="1" applyFont="1" applyFill="1" applyBorder="1" applyAlignment="1">
      <alignment horizontal="right" vertical="top" wrapText="1"/>
    </xf>
    <xf numFmtId="3" fontId="31" fillId="22" borderId="19" xfId="0" applyNumberFormat="1" applyFont="1" applyFill="1" applyBorder="1" applyAlignment="1">
      <alignment horizontal="right" vertical="top"/>
    </xf>
    <xf numFmtId="168" fontId="31" fillId="0" borderId="20" xfId="0" applyNumberFormat="1" applyFont="1" applyBorder="1" applyAlignment="1">
      <alignment horizontal="center" vertical="top"/>
    </xf>
    <xf numFmtId="0" fontId="25" fillId="0" borderId="20" xfId="0" applyFont="1" applyBorder="1" applyAlignment="1">
      <alignment horizontal="center" vertical="top"/>
    </xf>
    <xf numFmtId="3" fontId="31" fillId="0" borderId="20" xfId="0" applyNumberFormat="1" applyFont="1" applyFill="1" applyBorder="1" applyAlignment="1">
      <alignment horizontal="right" vertical="top"/>
    </xf>
    <xf numFmtId="0" fontId="25" fillId="0" borderId="19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26" fillId="0" borderId="2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top" wrapText="1"/>
    </xf>
    <xf numFmtId="170" fontId="26" fillId="0" borderId="27" xfId="0" applyNumberFormat="1" applyFont="1" applyBorder="1" applyAlignment="1">
      <alignment horizontal="center" vertical="top" wrapText="1"/>
    </xf>
    <xf numFmtId="0" fontId="17" fillId="0" borderId="25" xfId="0" applyFont="1" applyBorder="1" applyAlignment="1">
      <alignment horizontal="left" vertical="top" wrapText="1"/>
    </xf>
    <xf numFmtId="170" fontId="26" fillId="0" borderId="23" xfId="0" applyNumberFormat="1" applyFont="1" applyBorder="1" applyAlignment="1">
      <alignment horizontal="center" vertical="top" wrapText="1"/>
    </xf>
    <xf numFmtId="0" fontId="17" fillId="0" borderId="19" xfId="0" applyFont="1" applyBorder="1" applyAlignment="1">
      <alignment horizontal="left" vertical="top" wrapText="1"/>
    </xf>
    <xf numFmtId="3" fontId="26" fillId="0" borderId="20" xfId="0" applyNumberFormat="1" applyFont="1" applyBorder="1" applyAlignment="1">
      <alignment vertical="top" wrapText="1"/>
    </xf>
    <xf numFmtId="3" fontId="26" fillId="0" borderId="19" xfId="0" applyNumberFormat="1" applyFont="1" applyBorder="1" applyAlignment="1">
      <alignment vertical="top" wrapText="1"/>
    </xf>
    <xf numFmtId="1" fontId="25" fillId="0" borderId="10" xfId="0" applyNumberFormat="1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0" borderId="0" xfId="0" applyFont="1" applyAlignment="1">
      <alignment wrapText="1"/>
    </xf>
    <xf numFmtId="4" fontId="27" fillId="0" borderId="0" xfId="0" applyNumberFormat="1" applyFont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 horizontal="center" wrapText="1"/>
    </xf>
    <xf numFmtId="4" fontId="27" fillId="0" borderId="0" xfId="0" applyNumberFormat="1" applyFont="1" applyAlignment="1">
      <alignment horizontal="center" wrapText="1"/>
    </xf>
    <xf numFmtId="0" fontId="27" fillId="0" borderId="10" xfId="0" applyFont="1" applyBorder="1" applyAlignment="1">
      <alignment horizontal="center" vertical="center" wrapText="1"/>
    </xf>
    <xf numFmtId="4" fontId="27" fillId="0" borderId="10" xfId="0" applyNumberFormat="1" applyFont="1" applyBorder="1" applyAlignment="1">
      <alignment horizontal="center" vertical="center" wrapText="1"/>
    </xf>
    <xf numFmtId="0" fontId="27" fillId="0" borderId="14" xfId="0" applyFont="1" applyBorder="1" applyAlignment="1">
      <alignment/>
    </xf>
    <xf numFmtId="0" fontId="27" fillId="0" borderId="14" xfId="0" applyFont="1" applyBorder="1" applyAlignment="1">
      <alignment wrapText="1"/>
    </xf>
    <xf numFmtId="4" fontId="26" fillId="0" borderId="14" xfId="0" applyNumberFormat="1" applyFont="1" applyBorder="1" applyAlignment="1">
      <alignment/>
    </xf>
    <xf numFmtId="0" fontId="27" fillId="0" borderId="15" xfId="0" applyFont="1" applyBorder="1" applyAlignment="1">
      <alignment/>
    </xf>
    <xf numFmtId="0" fontId="27" fillId="0" borderId="15" xfId="0" applyFont="1" applyBorder="1" applyAlignment="1">
      <alignment wrapText="1"/>
    </xf>
    <xf numFmtId="0" fontId="27" fillId="0" borderId="15" xfId="0" applyFont="1" applyBorder="1" applyAlignment="1" quotePrefix="1">
      <alignment/>
    </xf>
    <xf numFmtId="4" fontId="27" fillId="0" borderId="15" xfId="0" applyNumberFormat="1" applyFont="1" applyBorder="1" applyAlignment="1">
      <alignment/>
    </xf>
    <xf numFmtId="0" fontId="27" fillId="0" borderId="15" xfId="0" applyFont="1" applyBorder="1" applyAlignment="1" quotePrefix="1">
      <alignment wrapText="1"/>
    </xf>
    <xf numFmtId="4" fontId="27" fillId="0" borderId="14" xfId="0" applyNumberFormat="1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15" xfId="0" applyFont="1" applyBorder="1" applyAlignment="1">
      <alignment wrapText="1"/>
    </xf>
    <xf numFmtId="4" fontId="26" fillId="0" borderId="15" xfId="0" applyNumberFormat="1" applyFont="1" applyBorder="1" applyAlignment="1">
      <alignment/>
    </xf>
    <xf numFmtId="0" fontId="26" fillId="0" borderId="0" xfId="0" applyFont="1" applyAlignment="1">
      <alignment/>
    </xf>
    <xf numFmtId="0" fontId="26" fillId="0" borderId="15" xfId="0" applyFont="1" applyBorder="1" applyAlignment="1" quotePrefix="1">
      <alignment wrapText="1"/>
    </xf>
    <xf numFmtId="0" fontId="26" fillId="0" borderId="19" xfId="0" applyFont="1" applyBorder="1" applyAlignment="1">
      <alignment/>
    </xf>
    <xf numFmtId="0" fontId="26" fillId="0" borderId="19" xfId="0" applyFont="1" applyBorder="1" applyAlignment="1" quotePrefix="1">
      <alignment wrapText="1"/>
    </xf>
    <xf numFmtId="0" fontId="26" fillId="0" borderId="19" xfId="0" applyFont="1" applyBorder="1" applyAlignment="1">
      <alignment wrapText="1"/>
    </xf>
    <xf numFmtId="4" fontId="26" fillId="0" borderId="19" xfId="0" applyNumberFormat="1" applyFont="1" applyBorder="1" applyAlignment="1">
      <alignment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4" fontId="8" fillId="0" borderId="0" xfId="0" applyNumberFormat="1" applyFont="1" applyAlignment="1">
      <alignment horizontal="right" vertical="top"/>
    </xf>
    <xf numFmtId="4" fontId="0" fillId="0" borderId="1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11" fillId="0" borderId="0" xfId="0" applyNumberFormat="1" applyFont="1" applyAlignment="1">
      <alignment vertical="center"/>
    </xf>
    <xf numFmtId="3" fontId="0" fillId="0" borderId="14" xfId="0" applyNumberFormat="1" applyBorder="1" applyAlignment="1">
      <alignment horizontal="left" vertical="center" wrapText="1"/>
    </xf>
    <xf numFmtId="169" fontId="4" fillId="0" borderId="10" xfId="0" applyNumberFormat="1" applyFont="1" applyBorder="1" applyAlignment="1">
      <alignment horizontal="right" vertical="center" wrapText="1"/>
    </xf>
    <xf numFmtId="168" fontId="4" fillId="0" borderId="10" xfId="0" applyNumberFormat="1" applyFont="1" applyBorder="1" applyAlignment="1">
      <alignment vertical="center"/>
    </xf>
    <xf numFmtId="0" fontId="56" fillId="20" borderId="10" xfId="0" applyFont="1" applyFill="1" applyBorder="1" applyAlignment="1">
      <alignment horizontal="center" vertical="center"/>
    </xf>
    <xf numFmtId="0" fontId="56" fillId="2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4" fontId="4" fillId="2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1" fontId="1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/>
    </xf>
    <xf numFmtId="0" fontId="57" fillId="0" borderId="0" xfId="0" applyFont="1" applyAlignment="1">
      <alignment vertical="top" wrapText="1"/>
    </xf>
    <xf numFmtId="169" fontId="0" fillId="0" borderId="14" xfId="0" applyNumberFormat="1" applyFont="1" applyBorder="1" applyAlignment="1">
      <alignment horizontal="right" vertical="center"/>
    </xf>
    <xf numFmtId="168" fontId="0" fillId="0" borderId="14" xfId="0" applyNumberFormat="1" applyFont="1" applyBorder="1" applyAlignment="1">
      <alignment horizontal="right" vertical="center"/>
    </xf>
    <xf numFmtId="168" fontId="27" fillId="0" borderId="14" xfId="0" applyNumberFormat="1" applyFont="1" applyBorder="1" applyAlignment="1">
      <alignment/>
    </xf>
    <xf numFmtId="168" fontId="8" fillId="0" borderId="10" xfId="0" applyNumberFormat="1" applyFont="1" applyBorder="1" applyAlignment="1">
      <alignment vertical="center"/>
    </xf>
    <xf numFmtId="169" fontId="8" fillId="0" borderId="10" xfId="0" applyNumberFormat="1" applyFont="1" applyBorder="1" applyAlignment="1">
      <alignment vertical="center"/>
    </xf>
    <xf numFmtId="169" fontId="27" fillId="0" borderId="14" xfId="0" applyNumberFormat="1" applyFont="1" applyBorder="1" applyAlignment="1">
      <alignment/>
    </xf>
    <xf numFmtId="0" fontId="23" fillId="0" borderId="15" xfId="0" applyFont="1" applyBorder="1" applyAlignment="1">
      <alignment wrapText="1"/>
    </xf>
    <xf numFmtId="0" fontId="27" fillId="0" borderId="19" xfId="0" applyFont="1" applyBorder="1" applyAlignment="1">
      <alignment/>
    </xf>
    <xf numFmtId="0" fontId="27" fillId="0" borderId="19" xfId="0" applyFont="1" applyBorder="1" applyAlignment="1">
      <alignment wrapText="1"/>
    </xf>
    <xf numFmtId="0" fontId="27" fillId="0" borderId="19" xfId="0" applyFont="1" applyBorder="1" applyAlignment="1" quotePrefix="1">
      <alignment/>
    </xf>
    <xf numFmtId="4" fontId="27" fillId="0" borderId="19" xfId="0" applyNumberFormat="1" applyFont="1" applyBorder="1" applyAlignment="1">
      <alignment/>
    </xf>
    <xf numFmtId="3" fontId="14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wrapText="1"/>
    </xf>
    <xf numFmtId="0" fontId="27" fillId="0" borderId="10" xfId="0" applyFont="1" applyBorder="1" applyAlignment="1" quotePrefix="1">
      <alignment wrapText="1"/>
    </xf>
    <xf numFmtId="4" fontId="27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168" fontId="21" fillId="0" borderId="27" xfId="0" applyNumberFormat="1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9" xfId="0" applyFont="1" applyBorder="1" applyAlignment="1">
      <alignment horizontal="center" vertical="top"/>
    </xf>
    <xf numFmtId="168" fontId="21" fillId="0" borderId="14" xfId="0" applyNumberFormat="1" applyFont="1" applyBorder="1" applyAlignment="1">
      <alignment horizontal="center" vertical="top"/>
    </xf>
    <xf numFmtId="168" fontId="21" fillId="0" borderId="15" xfId="0" applyNumberFormat="1" applyFont="1" applyBorder="1" applyAlignment="1">
      <alignment horizontal="center" vertical="top"/>
    </xf>
    <xf numFmtId="3" fontId="25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vertical="top"/>
    </xf>
    <xf numFmtId="3" fontId="21" fillId="0" borderId="25" xfId="0" applyNumberFormat="1" applyFont="1" applyFill="1" applyBorder="1" applyAlignment="1">
      <alignment horizontal="center" vertical="top" wrapText="1"/>
    </xf>
    <xf numFmtId="3" fontId="21" fillId="0" borderId="27" xfId="0" applyNumberFormat="1" applyFont="1" applyFill="1" applyBorder="1" applyAlignment="1">
      <alignment horizontal="center" vertical="top" wrapText="1"/>
    </xf>
    <xf numFmtId="3" fontId="21" fillId="0" borderId="26" xfId="0" applyNumberFormat="1" applyFont="1" applyFill="1" applyBorder="1" applyAlignment="1">
      <alignment horizontal="center" vertical="top" wrapText="1"/>
    </xf>
    <xf numFmtId="168" fontId="21" fillId="0" borderId="25" xfId="0" applyNumberFormat="1" applyFont="1" applyBorder="1" applyAlignment="1">
      <alignment horizontal="center" vertical="top" wrapText="1"/>
    </xf>
    <xf numFmtId="3" fontId="35" fillId="20" borderId="15" xfId="0" applyNumberFormat="1" applyFont="1" applyFill="1" applyBorder="1" applyAlignment="1">
      <alignment horizontal="center" vertical="center" wrapText="1"/>
    </xf>
    <xf numFmtId="3" fontId="35" fillId="20" borderId="19" xfId="0" applyNumberFormat="1" applyFont="1" applyFill="1" applyBorder="1" applyAlignment="1">
      <alignment horizontal="center" vertical="center" wrapText="1"/>
    </xf>
    <xf numFmtId="0" fontId="35" fillId="20" borderId="27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35" fillId="20" borderId="16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5" fillId="20" borderId="20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/>
    </xf>
    <xf numFmtId="3" fontId="35" fillId="20" borderId="14" xfId="0" applyNumberFormat="1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4" fillId="20" borderId="14" xfId="0" applyFont="1" applyFill="1" applyBorder="1" applyAlignment="1">
      <alignment horizontal="center" vertical="center"/>
    </xf>
    <xf numFmtId="0" fontId="4" fillId="20" borderId="15" xfId="0" applyFont="1" applyFill="1" applyBorder="1" applyAlignment="1">
      <alignment horizontal="center" vertical="center"/>
    </xf>
    <xf numFmtId="0" fontId="4" fillId="20" borderId="19" xfId="0" applyFont="1" applyFill="1" applyBorder="1" applyAlignment="1">
      <alignment horizontal="center" vertical="center"/>
    </xf>
    <xf numFmtId="4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4" fontId="27" fillId="0" borderId="14" xfId="0" applyNumberFormat="1" applyFont="1" applyBorder="1" applyAlignment="1">
      <alignment horizontal="center" vertical="center" wrapText="1"/>
    </xf>
    <xf numFmtId="4" fontId="27" fillId="0" borderId="19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34" fillId="0" borderId="0" xfId="0" applyFont="1" applyAlignment="1">
      <alignment horizont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4" fontId="25" fillId="0" borderId="14" xfId="0" applyNumberFormat="1" applyFont="1" applyBorder="1" applyAlignment="1">
      <alignment horizontal="center" vertical="center" wrapText="1"/>
    </xf>
    <xf numFmtId="4" fontId="25" fillId="0" borderId="19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3" fontId="25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5" fillId="0" borderId="0" xfId="0" applyFont="1" applyAlignment="1">
      <alignment horizontal="center" vertical="center" wrapText="1"/>
    </xf>
    <xf numFmtId="0" fontId="35" fillId="20" borderId="10" xfId="0" applyFont="1" applyFill="1" applyBorder="1" applyAlignment="1">
      <alignment horizontal="center" vertical="center"/>
    </xf>
    <xf numFmtId="0" fontId="35" fillId="20" borderId="10" xfId="0" applyFont="1" applyFill="1" applyBorder="1" applyAlignment="1">
      <alignment horizontal="center" vertical="center" wrapText="1"/>
    </xf>
    <xf numFmtId="0" fontId="35" fillId="20" borderId="26" xfId="0" applyFont="1" applyFill="1" applyBorder="1" applyAlignment="1">
      <alignment horizontal="center" vertical="center" wrapText="1"/>
    </xf>
    <xf numFmtId="0" fontId="35" fillId="20" borderId="14" xfId="0" applyFont="1" applyFill="1" applyBorder="1" applyAlignment="1">
      <alignment horizontal="center" vertical="center" wrapText="1"/>
    </xf>
    <xf numFmtId="0" fontId="35" fillId="20" borderId="15" xfId="0" applyFont="1" applyFill="1" applyBorder="1" applyAlignment="1">
      <alignment horizontal="center" vertical="center" wrapText="1"/>
    </xf>
    <xf numFmtId="0" fontId="35" fillId="20" borderId="19" xfId="0" applyFont="1" applyFill="1" applyBorder="1" applyAlignment="1">
      <alignment horizontal="center" vertical="center" wrapText="1"/>
    </xf>
    <xf numFmtId="0" fontId="35" fillId="20" borderId="17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68" fontId="21" fillId="0" borderId="19" xfId="0" applyNumberFormat="1" applyFont="1" applyBorder="1" applyAlignment="1">
      <alignment horizontal="center" vertical="top"/>
    </xf>
    <xf numFmtId="3" fontId="25" fillId="0" borderId="0" xfId="0" applyNumberFormat="1" applyFont="1" applyFill="1" applyBorder="1" applyAlignment="1">
      <alignment horizontal="center" vertical="top"/>
    </xf>
    <xf numFmtId="3" fontId="21" fillId="0" borderId="14" xfId="0" applyNumberFormat="1" applyFont="1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3" fontId="21" fillId="0" borderId="25" xfId="0" applyNumberFormat="1" applyFont="1" applyBorder="1" applyAlignment="1">
      <alignment horizontal="center" vertical="top"/>
    </xf>
    <xf numFmtId="3" fontId="21" fillId="0" borderId="27" xfId="0" applyNumberFormat="1" applyFont="1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3" fontId="21" fillId="22" borderId="14" xfId="0" applyNumberFormat="1" applyFont="1" applyFill="1" applyBorder="1" applyAlignment="1">
      <alignment horizontal="center" vertical="top" wrapText="1"/>
    </xf>
    <xf numFmtId="3" fontId="21" fillId="22" borderId="15" xfId="0" applyNumberFormat="1" applyFont="1" applyFill="1" applyBorder="1" applyAlignment="1">
      <alignment horizontal="center" vertical="top" wrapText="1"/>
    </xf>
    <xf numFmtId="3" fontId="21" fillId="22" borderId="19" xfId="0" applyNumberFormat="1" applyFont="1" applyFill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17" fillId="0" borderId="25" xfId="0" applyFont="1" applyBorder="1" applyAlignment="1">
      <alignment horizontal="center" wrapText="1"/>
    </xf>
    <xf numFmtId="0" fontId="5" fillId="0" borderId="27" xfId="0" applyFont="1" applyBorder="1" applyAlignment="1">
      <alignment/>
    </xf>
    <xf numFmtId="0" fontId="5" fillId="0" borderId="26" xfId="0" applyFont="1" applyBorder="1" applyAlignment="1">
      <alignment/>
    </xf>
    <xf numFmtId="0" fontId="17" fillId="0" borderId="25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left" vertical="top" wrapText="1"/>
    </xf>
    <xf numFmtId="0" fontId="26" fillId="0" borderId="25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27" fillId="0" borderId="15" xfId="0" applyFont="1" applyBorder="1" applyAlignment="1">
      <alignment horizontal="center" vertical="top" wrapText="1"/>
    </xf>
    <xf numFmtId="0" fontId="29" fillId="0" borderId="15" xfId="0" applyFont="1" applyBorder="1" applyAlignment="1">
      <alignment horizontal="center" vertical="top" wrapText="1"/>
    </xf>
    <xf numFmtId="3" fontId="21" fillId="20" borderId="10" xfId="0" applyNumberFormat="1" applyFont="1" applyFill="1" applyBorder="1" applyAlignment="1">
      <alignment horizontal="center" vertical="center" wrapText="1"/>
    </xf>
    <xf numFmtId="0" fontId="21" fillId="20" borderId="10" xfId="0" applyFont="1" applyFill="1" applyBorder="1" applyAlignment="1">
      <alignment horizontal="center" vertical="center" wrapText="1"/>
    </xf>
    <xf numFmtId="0" fontId="4" fillId="20" borderId="14" xfId="0" applyFont="1" applyFill="1" applyBorder="1" applyAlignment="1">
      <alignment horizontal="center" vertical="center"/>
    </xf>
    <xf numFmtId="0" fontId="4" fillId="20" borderId="19" xfId="0" applyFont="1" applyFill="1" applyBorder="1" applyAlignment="1">
      <alignment horizontal="center" vertical="center"/>
    </xf>
    <xf numFmtId="170" fontId="4" fillId="20" borderId="14" xfId="0" applyNumberFormat="1" applyFont="1" applyFill="1" applyBorder="1" applyAlignment="1">
      <alignment horizontal="center" vertical="center"/>
    </xf>
    <xf numFmtId="170" fontId="4" fillId="20" borderId="19" xfId="0" applyNumberFormat="1" applyFont="1" applyFill="1" applyBorder="1" applyAlignment="1">
      <alignment horizontal="center" vertical="center"/>
    </xf>
    <xf numFmtId="0" fontId="21" fillId="20" borderId="14" xfId="0" applyFont="1" applyFill="1" applyBorder="1" applyAlignment="1">
      <alignment horizontal="center" vertical="center" wrapText="1"/>
    </xf>
    <xf numFmtId="0" fontId="4" fillId="20" borderId="19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3" fontId="21" fillId="20" borderId="10" xfId="0" applyNumberFormat="1" applyFont="1" applyFill="1" applyBorder="1" applyAlignment="1">
      <alignment horizontal="center" vertical="center"/>
    </xf>
    <xf numFmtId="0" fontId="27" fillId="0" borderId="15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" fontId="18" fillId="0" borderId="14" xfId="0" applyNumberFormat="1" applyFont="1" applyBorder="1" applyAlignment="1">
      <alignment vertical="center" wrapText="1"/>
    </xf>
    <xf numFmtId="3" fontId="18" fillId="0" borderId="15" xfId="0" applyNumberFormat="1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0" fontId="15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4" fillId="20" borderId="10" xfId="0" applyNumberFormat="1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25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6" xfId="0" applyBorder="1" applyAlignment="1">
      <alignment vertical="center"/>
    </xf>
    <xf numFmtId="0" fontId="34" fillId="0" borderId="25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defaultGridColor="0" colorId="8" workbookViewId="0" topLeftCell="A1">
      <selection activeCell="H13" sqref="H13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518" customWidth="1"/>
    <col min="8" max="8" width="15.75390625" style="0" customWidth="1"/>
    <col min="9" max="9" width="12.375" style="518" customWidth="1"/>
    <col min="10" max="10" width="15.875" style="0" customWidth="1"/>
  </cols>
  <sheetData>
    <row r="1" spans="1:10" ht="48.75" customHeight="1">
      <c r="A1" s="565" t="s">
        <v>361</v>
      </c>
      <c r="B1" s="565"/>
      <c r="C1" s="565"/>
      <c r="D1" s="565"/>
      <c r="E1" s="565"/>
      <c r="F1" s="565"/>
      <c r="G1" s="565"/>
      <c r="H1" s="565"/>
      <c r="I1" s="565"/>
      <c r="J1" s="565"/>
    </row>
    <row r="2" ht="12.75">
      <c r="J2" s="8" t="s">
        <v>51</v>
      </c>
    </row>
    <row r="3" spans="1:10" s="2" customFormat="1" ht="20.25" customHeight="1">
      <c r="A3" s="567" t="s">
        <v>14</v>
      </c>
      <c r="B3" s="568" t="s">
        <v>15</v>
      </c>
      <c r="C3" s="568" t="s">
        <v>16</v>
      </c>
      <c r="D3" s="564" t="s">
        <v>85</v>
      </c>
      <c r="E3" s="564" t="s">
        <v>84</v>
      </c>
      <c r="F3" s="564" t="s">
        <v>77</v>
      </c>
      <c r="G3" s="564"/>
      <c r="H3" s="564"/>
      <c r="I3" s="564"/>
      <c r="J3" s="564"/>
    </row>
    <row r="4" spans="1:10" s="2" customFormat="1" ht="20.25" customHeight="1">
      <c r="A4" s="567"/>
      <c r="B4" s="569"/>
      <c r="C4" s="569"/>
      <c r="D4" s="567"/>
      <c r="E4" s="564"/>
      <c r="F4" s="564" t="s">
        <v>82</v>
      </c>
      <c r="G4" s="564" t="s">
        <v>18</v>
      </c>
      <c r="H4" s="564"/>
      <c r="I4" s="564"/>
      <c r="J4" s="564" t="s">
        <v>83</v>
      </c>
    </row>
    <row r="5" spans="1:10" s="2" customFormat="1" ht="65.25" customHeight="1">
      <c r="A5" s="567"/>
      <c r="B5" s="570"/>
      <c r="C5" s="570"/>
      <c r="D5" s="567"/>
      <c r="E5" s="564"/>
      <c r="F5" s="564"/>
      <c r="G5" s="517" t="s">
        <v>363</v>
      </c>
      <c r="H5" s="12" t="s">
        <v>81</v>
      </c>
      <c r="I5" s="517" t="s">
        <v>362</v>
      </c>
      <c r="J5" s="564"/>
    </row>
    <row r="6" spans="1:10" ht="9" customHeight="1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519">
        <v>7</v>
      </c>
      <c r="H6" s="14">
        <v>8</v>
      </c>
      <c r="I6" s="519">
        <v>9</v>
      </c>
      <c r="J6" s="14">
        <v>10</v>
      </c>
    </row>
    <row r="7" spans="1:10" s="221" customFormat="1" ht="19.5" customHeight="1">
      <c r="A7" s="509">
        <v>10</v>
      </c>
      <c r="B7" s="510">
        <v>1095</v>
      </c>
      <c r="C7" s="18">
        <v>2010</v>
      </c>
      <c r="D7" s="520">
        <v>7956</v>
      </c>
      <c r="E7" s="520">
        <v>7956</v>
      </c>
      <c r="F7" s="520">
        <v>7956</v>
      </c>
      <c r="G7" s="520">
        <v>0</v>
      </c>
      <c r="H7" s="520">
        <v>0</v>
      </c>
      <c r="I7" s="520">
        <v>7956</v>
      </c>
      <c r="J7" s="520">
        <v>0</v>
      </c>
    </row>
    <row r="8" spans="1:10" s="221" customFormat="1" ht="19.5" customHeight="1">
      <c r="A8" s="460">
        <v>750</v>
      </c>
      <c r="B8" s="18">
        <v>75011</v>
      </c>
      <c r="C8" s="18">
        <v>2010</v>
      </c>
      <c r="D8" s="520">
        <v>41775</v>
      </c>
      <c r="E8" s="520">
        <v>41775</v>
      </c>
      <c r="F8" s="520">
        <v>41775</v>
      </c>
      <c r="G8" s="520">
        <v>37500</v>
      </c>
      <c r="H8" s="520">
        <v>0</v>
      </c>
      <c r="I8" s="520">
        <v>4275</v>
      </c>
      <c r="J8" s="520">
        <v>0</v>
      </c>
    </row>
    <row r="9" spans="1:10" s="221" customFormat="1" ht="19.5" customHeight="1">
      <c r="A9" s="18">
        <v>751</v>
      </c>
      <c r="B9" s="18">
        <v>75101</v>
      </c>
      <c r="C9" s="18">
        <v>2010</v>
      </c>
      <c r="D9" s="520">
        <v>1065</v>
      </c>
      <c r="E9" s="520">
        <v>1065</v>
      </c>
      <c r="F9" s="520">
        <v>1065</v>
      </c>
      <c r="G9" s="520">
        <v>0</v>
      </c>
      <c r="H9" s="520">
        <f>SUM(H10)</f>
        <v>0</v>
      </c>
      <c r="I9" s="520">
        <v>1065</v>
      </c>
      <c r="J9" s="520">
        <f>SUM(J10)</f>
        <v>0</v>
      </c>
    </row>
    <row r="10" spans="1:10" ht="19.5" customHeight="1">
      <c r="A10" s="539">
        <v>751</v>
      </c>
      <c r="B10" s="539">
        <v>75109</v>
      </c>
      <c r="C10" s="539">
        <v>2010</v>
      </c>
      <c r="D10" s="540">
        <v>4316</v>
      </c>
      <c r="E10" s="540">
        <v>4316</v>
      </c>
      <c r="F10" s="540">
        <f>SUM(G10:I10)</f>
        <v>4316</v>
      </c>
      <c r="G10" s="540">
        <v>557</v>
      </c>
      <c r="H10" s="540">
        <v>0</v>
      </c>
      <c r="I10" s="540">
        <v>3759</v>
      </c>
      <c r="J10" s="540">
        <v>0</v>
      </c>
    </row>
    <row r="11" spans="1:10" s="221" customFormat="1" ht="19.5" customHeight="1">
      <c r="A11" s="18">
        <v>751</v>
      </c>
      <c r="B11" s="18">
        <v>75113</v>
      </c>
      <c r="C11" s="18">
        <v>2010</v>
      </c>
      <c r="D11" s="520">
        <v>11140</v>
      </c>
      <c r="E11" s="520">
        <v>11140</v>
      </c>
      <c r="F11" s="520">
        <v>11140</v>
      </c>
      <c r="G11" s="520">
        <v>2489.7</v>
      </c>
      <c r="H11" s="520">
        <v>0</v>
      </c>
      <c r="I11" s="520">
        <v>8650.3</v>
      </c>
      <c r="J11" s="520">
        <v>0</v>
      </c>
    </row>
    <row r="12" spans="1:10" s="221" customFormat="1" ht="19.5" customHeight="1">
      <c r="A12" s="18">
        <v>852</v>
      </c>
      <c r="B12" s="18">
        <v>85212</v>
      </c>
      <c r="C12" s="18">
        <v>2010</v>
      </c>
      <c r="D12" s="520">
        <v>1753515</v>
      </c>
      <c r="E12" s="520">
        <v>1753515</v>
      </c>
      <c r="F12" s="520">
        <v>1753515</v>
      </c>
      <c r="G12" s="520">
        <v>67019</v>
      </c>
      <c r="H12" s="520">
        <v>0</v>
      </c>
      <c r="I12" s="520">
        <v>1686496</v>
      </c>
      <c r="J12" s="520">
        <v>0</v>
      </c>
    </row>
    <row r="13" spans="1:10" s="221" customFormat="1" ht="19.5" customHeight="1">
      <c r="A13" s="18">
        <v>852</v>
      </c>
      <c r="B13" s="18">
        <v>85213</v>
      </c>
      <c r="C13" s="18">
        <v>2010</v>
      </c>
      <c r="D13" s="520">
        <v>5461</v>
      </c>
      <c r="E13" s="520">
        <v>5461</v>
      </c>
      <c r="F13" s="520">
        <v>5461</v>
      </c>
      <c r="G13" s="520">
        <v>5461</v>
      </c>
      <c r="H13" s="520">
        <v>0</v>
      </c>
      <c r="I13" s="521">
        <v>0</v>
      </c>
      <c r="J13" s="521">
        <v>0</v>
      </c>
    </row>
    <row r="14" spans="1:10" s="221" customFormat="1" ht="19.5" customHeight="1">
      <c r="A14" s="18">
        <v>852</v>
      </c>
      <c r="B14" s="18">
        <v>85214</v>
      </c>
      <c r="C14" s="18">
        <v>2010</v>
      </c>
      <c r="D14" s="520">
        <v>47861</v>
      </c>
      <c r="E14" s="520">
        <v>47861</v>
      </c>
      <c r="F14" s="520">
        <v>47861</v>
      </c>
      <c r="G14" s="520">
        <v>0</v>
      </c>
      <c r="H14" s="520">
        <v>0</v>
      </c>
      <c r="I14" s="520">
        <v>47861</v>
      </c>
      <c r="J14" s="520">
        <v>0</v>
      </c>
    </row>
    <row r="15" spans="1:10" s="221" customFormat="1" ht="19.5" customHeight="1">
      <c r="A15" s="566" t="s">
        <v>92</v>
      </c>
      <c r="B15" s="566"/>
      <c r="C15" s="566"/>
      <c r="D15" s="520">
        <f>SUM(D7:D14)</f>
        <v>1873089</v>
      </c>
      <c r="E15" s="520">
        <f aca="true" t="shared" si="0" ref="E15:J15">SUM(E7:E14)</f>
        <v>1873089</v>
      </c>
      <c r="F15" s="520">
        <f t="shared" si="0"/>
        <v>1873089</v>
      </c>
      <c r="G15" s="520">
        <f t="shared" si="0"/>
        <v>113026.7</v>
      </c>
      <c r="H15" s="520">
        <f t="shared" si="0"/>
        <v>0</v>
      </c>
      <c r="I15" s="520">
        <f t="shared" si="0"/>
        <v>1760062.3</v>
      </c>
      <c r="J15" s="520">
        <f t="shared" si="0"/>
        <v>0</v>
      </c>
    </row>
  </sheetData>
  <mergeCells count="11">
    <mergeCell ref="A15:C15"/>
    <mergeCell ref="D3:D5"/>
    <mergeCell ref="E3:E5"/>
    <mergeCell ref="A3:A5"/>
    <mergeCell ref="B3:B5"/>
    <mergeCell ref="C3:C5"/>
    <mergeCell ref="G4:I4"/>
    <mergeCell ref="J4:J5"/>
    <mergeCell ref="F3:J3"/>
    <mergeCell ref="A1:J1"/>
    <mergeCell ref="F4:F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
Załącznik Nr 4 
do Uchwały Nr XXXVII/196/2009 
Rady  Gminy w Skarżysku Kościelnym
z dnia  29 października 2009 r.</oddHeader>
    <oddFooter>&amp;CStrona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35"/>
  <sheetViews>
    <sheetView showGridLines="0" workbookViewId="0" topLeftCell="A1">
      <selection activeCell="B21" sqref="B21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500" customWidth="1"/>
    <col min="5" max="16384" width="9.125" style="1" customWidth="1"/>
  </cols>
  <sheetData>
    <row r="1" spans="1:4" ht="15" customHeight="1">
      <c r="A1" s="661" t="s">
        <v>358</v>
      </c>
      <c r="B1" s="661"/>
      <c r="C1" s="661"/>
      <c r="D1" s="661"/>
    </row>
    <row r="2" ht="6.75" customHeight="1">
      <c r="A2" s="13"/>
    </row>
    <row r="3" ht="12.75">
      <c r="D3" s="501" t="s">
        <v>51</v>
      </c>
    </row>
    <row r="4" spans="1:4" ht="15" customHeight="1">
      <c r="A4" s="567" t="s">
        <v>67</v>
      </c>
      <c r="B4" s="567" t="s">
        <v>17</v>
      </c>
      <c r="C4" s="564" t="s">
        <v>69</v>
      </c>
      <c r="D4" s="662" t="s">
        <v>359</v>
      </c>
    </row>
    <row r="5" spans="1:4" ht="15" customHeight="1">
      <c r="A5" s="567"/>
      <c r="B5" s="567"/>
      <c r="C5" s="567"/>
      <c r="D5" s="662"/>
    </row>
    <row r="6" spans="1:4" ht="15.75" customHeight="1">
      <c r="A6" s="567"/>
      <c r="B6" s="567"/>
      <c r="C6" s="567"/>
      <c r="D6" s="662"/>
    </row>
    <row r="7" spans="1:4" s="39" customFormat="1" ht="6.75" customHeight="1">
      <c r="A7" s="38">
        <v>1</v>
      </c>
      <c r="B7" s="38">
        <v>2</v>
      </c>
      <c r="C7" s="38">
        <v>3</v>
      </c>
      <c r="D7" s="534">
        <v>4</v>
      </c>
    </row>
    <row r="8" spans="1:4" ht="18.75" customHeight="1">
      <c r="A8" s="660" t="s">
        <v>34</v>
      </c>
      <c r="B8" s="660"/>
      <c r="C8" s="20"/>
      <c r="D8" s="502">
        <f>SUM(D9,D10,D11,D12,D13,D18,D19,D20,D21,D22)</f>
        <v>6458387.55</v>
      </c>
    </row>
    <row r="9" spans="1:4" ht="18.75" customHeight="1">
      <c r="A9" s="22" t="s">
        <v>22</v>
      </c>
      <c r="B9" s="23" t="s">
        <v>28</v>
      </c>
      <c r="C9" s="22" t="s">
        <v>35</v>
      </c>
      <c r="D9" s="503">
        <v>4960459</v>
      </c>
    </row>
    <row r="10" spans="1:4" ht="18.75" customHeight="1">
      <c r="A10" s="24" t="s">
        <v>23</v>
      </c>
      <c r="B10" s="25" t="s">
        <v>29</v>
      </c>
      <c r="C10" s="24" t="s">
        <v>35</v>
      </c>
      <c r="D10" s="504"/>
    </row>
    <row r="11" spans="1:4" ht="51">
      <c r="A11" s="24" t="s">
        <v>24</v>
      </c>
      <c r="B11" s="26" t="s">
        <v>89</v>
      </c>
      <c r="C11" s="24" t="s">
        <v>59</v>
      </c>
      <c r="D11" s="504"/>
    </row>
    <row r="12" spans="1:4" ht="18.75" customHeight="1">
      <c r="A12" s="24" t="s">
        <v>13</v>
      </c>
      <c r="B12" s="25" t="s">
        <v>37</v>
      </c>
      <c r="C12" s="24" t="s">
        <v>60</v>
      </c>
      <c r="D12" s="504"/>
    </row>
    <row r="13" spans="1:4" ht="18.75" customHeight="1">
      <c r="A13" s="24" t="s">
        <v>27</v>
      </c>
      <c r="B13" s="25" t="s">
        <v>90</v>
      </c>
      <c r="C13" s="24" t="s">
        <v>108</v>
      </c>
      <c r="D13" s="504" t="s">
        <v>360</v>
      </c>
    </row>
    <row r="14" spans="1:4" ht="18.75" customHeight="1">
      <c r="A14" s="24" t="s">
        <v>100</v>
      </c>
      <c r="B14" s="25" t="s">
        <v>104</v>
      </c>
      <c r="C14" s="24" t="s">
        <v>95</v>
      </c>
      <c r="D14" s="504"/>
    </row>
    <row r="15" spans="1:4" ht="18.75" customHeight="1">
      <c r="A15" s="24" t="s">
        <v>101</v>
      </c>
      <c r="B15" s="25" t="s">
        <v>105</v>
      </c>
      <c r="C15" s="24" t="s">
        <v>96</v>
      </c>
      <c r="D15" s="504"/>
    </row>
    <row r="16" spans="1:4" ht="44.25" customHeight="1">
      <c r="A16" s="24" t="s">
        <v>102</v>
      </c>
      <c r="B16" s="26" t="s">
        <v>106</v>
      </c>
      <c r="C16" s="24" t="s">
        <v>97</v>
      </c>
      <c r="D16" s="504"/>
    </row>
    <row r="17" spans="1:4" ht="18.75" customHeight="1">
      <c r="A17" s="24" t="s">
        <v>103</v>
      </c>
      <c r="B17" s="25" t="s">
        <v>107</v>
      </c>
      <c r="C17" s="24" t="s">
        <v>98</v>
      </c>
      <c r="D17" s="504"/>
    </row>
    <row r="18" spans="1:4" ht="18.75" customHeight="1">
      <c r="A18" s="24" t="s">
        <v>30</v>
      </c>
      <c r="B18" s="25" t="s">
        <v>31</v>
      </c>
      <c r="C18" s="24" t="s">
        <v>36</v>
      </c>
      <c r="D18" s="504">
        <v>1497928.55</v>
      </c>
    </row>
    <row r="19" spans="1:4" ht="18.75" customHeight="1">
      <c r="A19" s="24" t="s">
        <v>33</v>
      </c>
      <c r="B19" s="25" t="s">
        <v>75</v>
      </c>
      <c r="C19" s="24" t="s">
        <v>40</v>
      </c>
      <c r="D19" s="504"/>
    </row>
    <row r="20" spans="1:4" ht="18.75" customHeight="1">
      <c r="A20" s="24" t="s">
        <v>39</v>
      </c>
      <c r="B20" s="25" t="s">
        <v>58</v>
      </c>
      <c r="C20" s="24" t="s">
        <v>72</v>
      </c>
      <c r="D20" s="504"/>
    </row>
    <row r="21" spans="1:4" ht="18.75" customHeight="1">
      <c r="A21" s="24" t="s">
        <v>57</v>
      </c>
      <c r="B21" s="25" t="s">
        <v>110</v>
      </c>
      <c r="C21" s="24" t="s">
        <v>38</v>
      </c>
      <c r="D21" s="504"/>
    </row>
    <row r="22" spans="1:4" ht="18.75" customHeight="1">
      <c r="A22" s="27" t="s">
        <v>109</v>
      </c>
      <c r="B22" s="28" t="s">
        <v>99</v>
      </c>
      <c r="C22" s="27" t="s">
        <v>44</v>
      </c>
      <c r="D22" s="505"/>
    </row>
    <row r="23" spans="1:4" ht="18.75" customHeight="1">
      <c r="A23" s="660" t="s">
        <v>91</v>
      </c>
      <c r="B23" s="660"/>
      <c r="C23" s="20"/>
      <c r="D23" s="502">
        <f>SUM(D24:D31)</f>
        <v>0</v>
      </c>
    </row>
    <row r="24" spans="1:4" ht="18.75" customHeight="1">
      <c r="A24" s="22" t="s">
        <v>22</v>
      </c>
      <c r="B24" s="23" t="s">
        <v>61</v>
      </c>
      <c r="C24" s="22" t="s">
        <v>42</v>
      </c>
      <c r="D24" s="503">
        <v>0</v>
      </c>
    </row>
    <row r="25" spans="1:4" ht="18.75" customHeight="1">
      <c r="A25" s="24" t="s">
        <v>23</v>
      </c>
      <c r="B25" s="25" t="s">
        <v>41</v>
      </c>
      <c r="C25" s="24" t="s">
        <v>42</v>
      </c>
      <c r="D25" s="504"/>
    </row>
    <row r="26" spans="1:4" ht="38.25">
      <c r="A26" s="24" t="s">
        <v>24</v>
      </c>
      <c r="B26" s="26" t="s">
        <v>65</v>
      </c>
      <c r="C26" s="24" t="s">
        <v>66</v>
      </c>
      <c r="D26" s="504"/>
    </row>
    <row r="27" spans="1:4" ht="18.75" customHeight="1">
      <c r="A27" s="24" t="s">
        <v>13</v>
      </c>
      <c r="B27" s="25" t="s">
        <v>62</v>
      </c>
      <c r="C27" s="24" t="s">
        <v>55</v>
      </c>
      <c r="D27" s="504"/>
    </row>
    <row r="28" spans="1:4" ht="18.75" customHeight="1">
      <c r="A28" s="24" t="s">
        <v>27</v>
      </c>
      <c r="B28" s="25" t="s">
        <v>63</v>
      </c>
      <c r="C28" s="24" t="s">
        <v>44</v>
      </c>
      <c r="D28" s="504"/>
    </row>
    <row r="29" spans="1:4" ht="18.75" customHeight="1">
      <c r="A29" s="24" t="s">
        <v>30</v>
      </c>
      <c r="B29" s="25" t="s">
        <v>32</v>
      </c>
      <c r="C29" s="24" t="s">
        <v>45</v>
      </c>
      <c r="D29" s="504"/>
    </row>
    <row r="30" spans="1:4" ht="18.75" customHeight="1">
      <c r="A30" s="24" t="s">
        <v>33</v>
      </c>
      <c r="B30" s="25" t="s">
        <v>64</v>
      </c>
      <c r="C30" s="24" t="s">
        <v>46</v>
      </c>
      <c r="D30" s="504"/>
    </row>
    <row r="31" spans="1:4" ht="18.75" customHeight="1">
      <c r="A31" s="27" t="s">
        <v>39</v>
      </c>
      <c r="B31" s="28" t="s">
        <v>47</v>
      </c>
      <c r="C31" s="27" t="s">
        <v>43</v>
      </c>
      <c r="D31" s="505"/>
    </row>
    <row r="32" spans="1:4" ht="7.5" customHeight="1">
      <c r="A32" s="3"/>
      <c r="B32" s="4"/>
      <c r="C32" s="4"/>
      <c r="D32" s="506"/>
    </row>
    <row r="33" spans="1:6" ht="12.75">
      <c r="A33" s="35"/>
      <c r="B33" s="34"/>
      <c r="C33" s="34"/>
      <c r="D33" s="507"/>
      <c r="E33" s="31"/>
      <c r="F33" s="31"/>
    </row>
    <row r="34" spans="1:6" ht="12.75">
      <c r="A34" s="659"/>
      <c r="B34" s="659"/>
      <c r="C34" s="659"/>
      <c r="D34" s="659"/>
      <c r="E34" s="659"/>
      <c r="F34" s="659"/>
    </row>
    <row r="35" spans="1:6" ht="22.5" customHeight="1">
      <c r="A35" s="659"/>
      <c r="B35" s="659"/>
      <c r="C35" s="659"/>
      <c r="D35" s="659"/>
      <c r="E35" s="659"/>
      <c r="F35" s="659"/>
    </row>
  </sheetData>
  <mergeCells count="8">
    <mergeCell ref="A34:F35"/>
    <mergeCell ref="A8:B8"/>
    <mergeCell ref="A23:B23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4
do uchwały Nr XXXVI 183/2009
Rady Gminy w Skarżysku Kościelnym.
z dnia 30 września  2009 r.</oddHeader>
    <oddFooter>&amp;CStrona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D22"/>
  <sheetViews>
    <sheetView workbookViewId="0" topLeftCell="A3">
      <selection activeCell="G21" sqref="G21:G22"/>
    </sheetView>
  </sheetViews>
  <sheetFormatPr defaultColWidth="9.00390625" defaultRowHeight="12.75"/>
  <cols>
    <col min="1" max="1" width="9.125" style="1" customWidth="1"/>
    <col min="2" max="2" width="7.25390625" style="1" customWidth="1"/>
    <col min="3" max="3" width="9.00390625" style="1" customWidth="1"/>
    <col min="4" max="4" width="8.625" style="1" customWidth="1"/>
    <col min="5" max="5" width="5.875" style="1" customWidth="1"/>
    <col min="6" max="6" width="11.75390625" style="1" customWidth="1"/>
    <col min="7" max="7" width="14.375" style="1" customWidth="1"/>
    <col min="8" max="8" width="15.875" style="1" customWidth="1"/>
    <col min="9" max="9" width="11.00390625" style="0" customWidth="1"/>
    <col min="10" max="10" width="10.375" style="0" customWidth="1"/>
    <col min="11" max="11" width="13.625" style="0" customWidth="1"/>
    <col min="12" max="12" width="12.00390625" style="0" customWidth="1"/>
    <col min="13" max="13" width="14.625" style="0" customWidth="1"/>
    <col min="83" max="16384" width="9.125" style="1" customWidth="1"/>
  </cols>
  <sheetData>
    <row r="1" spans="2:13" ht="45" customHeight="1">
      <c r="B1" s="565" t="s">
        <v>365</v>
      </c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</row>
    <row r="3" ht="12.75">
      <c r="M3" s="36" t="s">
        <v>51</v>
      </c>
    </row>
    <row r="4" spans="1:82" ht="20.25" customHeight="1">
      <c r="A4" s="663" t="s">
        <v>366</v>
      </c>
      <c r="B4" s="567" t="s">
        <v>14</v>
      </c>
      <c r="C4" s="568" t="s">
        <v>15</v>
      </c>
      <c r="D4" s="564" t="s">
        <v>369</v>
      </c>
      <c r="E4" s="568" t="s">
        <v>16</v>
      </c>
      <c r="F4" s="564" t="s">
        <v>84</v>
      </c>
      <c r="G4" s="564" t="s">
        <v>77</v>
      </c>
      <c r="H4" s="564"/>
      <c r="I4" s="564"/>
      <c r="J4" s="564"/>
      <c r="K4" s="564"/>
      <c r="L4" s="564"/>
      <c r="M4" s="564"/>
      <c r="CA4" s="1"/>
      <c r="CB4" s="1"/>
      <c r="CC4" s="1"/>
      <c r="CD4" s="1"/>
    </row>
    <row r="5" spans="1:82" ht="18" customHeight="1">
      <c r="A5" s="664"/>
      <c r="B5" s="567"/>
      <c r="C5" s="569"/>
      <c r="D5" s="567"/>
      <c r="E5" s="569"/>
      <c r="F5" s="564"/>
      <c r="G5" s="564" t="s">
        <v>82</v>
      </c>
      <c r="H5" s="564" t="s">
        <v>18</v>
      </c>
      <c r="I5" s="564"/>
      <c r="J5" s="564"/>
      <c r="K5" s="564"/>
      <c r="L5" s="564"/>
      <c r="M5" s="564" t="s">
        <v>83</v>
      </c>
      <c r="CA5" s="1"/>
      <c r="CB5" s="1"/>
      <c r="CC5" s="1"/>
      <c r="CD5" s="1"/>
    </row>
    <row r="6" spans="1:82" ht="69" customHeight="1">
      <c r="A6" s="664"/>
      <c r="B6" s="567"/>
      <c r="C6" s="570"/>
      <c r="D6" s="567"/>
      <c r="E6" s="570"/>
      <c r="F6" s="564"/>
      <c r="G6" s="564"/>
      <c r="H6" s="12" t="s">
        <v>368</v>
      </c>
      <c r="I6" s="12" t="s">
        <v>78</v>
      </c>
      <c r="J6" s="12" t="s">
        <v>367</v>
      </c>
      <c r="K6" s="12" t="s">
        <v>80</v>
      </c>
      <c r="L6" s="12" t="s">
        <v>346</v>
      </c>
      <c r="M6" s="564"/>
      <c r="CA6" s="1"/>
      <c r="CB6" s="1"/>
      <c r="CC6" s="1"/>
      <c r="CD6" s="1"/>
    </row>
    <row r="7" spans="1:82" ht="8.25" customHeight="1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CA7" s="1"/>
      <c r="CB7" s="1"/>
      <c r="CC7" s="1"/>
      <c r="CD7" s="1"/>
    </row>
    <row r="8" spans="1:82" ht="51.75" customHeight="1">
      <c r="A8" s="668" t="s">
        <v>370</v>
      </c>
      <c r="B8" s="669"/>
      <c r="C8" s="670"/>
      <c r="D8" s="340"/>
      <c r="E8" s="340"/>
      <c r="F8" s="340"/>
      <c r="G8" s="340"/>
      <c r="H8" s="340"/>
      <c r="I8" s="340"/>
      <c r="J8" s="340"/>
      <c r="K8" s="340"/>
      <c r="L8" s="340"/>
      <c r="M8" s="340"/>
      <c r="CA8" s="1"/>
      <c r="CB8" s="1"/>
      <c r="CC8" s="1"/>
      <c r="CD8" s="1"/>
    </row>
    <row r="9" spans="1:78" s="231" customFormat="1" ht="18" customHeight="1">
      <c r="A9" s="304"/>
      <c r="B9" s="229">
        <v>801</v>
      </c>
      <c r="C9" s="229">
        <v>80113</v>
      </c>
      <c r="D9" s="229"/>
      <c r="E9" s="229"/>
      <c r="F9" s="232">
        <f>SUM(G9,M9)</f>
        <v>15300</v>
      </c>
      <c r="G9" s="232">
        <f>SUM(H9:L9)</f>
        <v>15300</v>
      </c>
      <c r="H9" s="232"/>
      <c r="I9" s="232">
        <v>15300</v>
      </c>
      <c r="J9" s="232"/>
      <c r="K9" s="232"/>
      <c r="L9" s="232"/>
      <c r="M9" s="232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230"/>
      <c r="BW9" s="230"/>
      <c r="BX9" s="230"/>
      <c r="BY9" s="230"/>
      <c r="BZ9" s="230"/>
    </row>
    <row r="10" spans="1:78" s="231" customFormat="1" ht="18" customHeight="1">
      <c r="A10" s="304"/>
      <c r="B10" s="229">
        <v>851</v>
      </c>
      <c r="C10" s="229">
        <v>85154</v>
      </c>
      <c r="D10" s="304"/>
      <c r="E10" s="304"/>
      <c r="F10" s="461">
        <v>2448</v>
      </c>
      <c r="G10" s="461">
        <v>2448</v>
      </c>
      <c r="H10" s="461"/>
      <c r="I10" s="461">
        <v>2448</v>
      </c>
      <c r="J10" s="461"/>
      <c r="K10" s="461"/>
      <c r="L10" s="461"/>
      <c r="M10" s="461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  <c r="AP10" s="230"/>
      <c r="AQ10" s="230"/>
      <c r="AR10" s="230"/>
      <c r="AS10" s="230"/>
      <c r="AT10" s="230"/>
      <c r="AU10" s="230"/>
      <c r="AV10" s="230"/>
      <c r="AW10" s="230"/>
      <c r="AX10" s="230"/>
      <c r="AY10" s="230"/>
      <c r="AZ10" s="230"/>
      <c r="BA10" s="230"/>
      <c r="BB10" s="230"/>
      <c r="BC10" s="230"/>
      <c r="BD10" s="230"/>
      <c r="BE10" s="230"/>
      <c r="BF10" s="230"/>
      <c r="BG10" s="230"/>
      <c r="BH10" s="230"/>
      <c r="BI10" s="230"/>
      <c r="BJ10" s="230"/>
      <c r="BK10" s="230"/>
      <c r="BL10" s="230"/>
      <c r="BM10" s="230"/>
      <c r="BN10" s="230"/>
      <c r="BO10" s="230"/>
      <c r="BP10" s="230"/>
      <c r="BQ10" s="230"/>
      <c r="BR10" s="230"/>
      <c r="BS10" s="230"/>
      <c r="BT10" s="230"/>
      <c r="BU10" s="230"/>
      <c r="BV10" s="230"/>
      <c r="BW10" s="230"/>
      <c r="BX10" s="230"/>
      <c r="BY10" s="230"/>
      <c r="BZ10" s="230"/>
    </row>
    <row r="11" spans="1:78" s="231" customFormat="1" ht="18" customHeight="1">
      <c r="A11" s="304"/>
      <c r="B11" s="304">
        <v>900</v>
      </c>
      <c r="C11" s="304">
        <v>90001</v>
      </c>
      <c r="D11" s="304"/>
      <c r="E11" s="304"/>
      <c r="F11" s="461">
        <v>30000</v>
      </c>
      <c r="G11" s="461"/>
      <c r="H11" s="461"/>
      <c r="I11" s="461"/>
      <c r="J11" s="461"/>
      <c r="K11" s="461"/>
      <c r="L11" s="461"/>
      <c r="M11" s="461">
        <v>30000</v>
      </c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  <c r="AL11" s="230"/>
      <c r="AM11" s="230"/>
      <c r="AN11" s="230"/>
      <c r="AO11" s="230"/>
      <c r="AP11" s="230"/>
      <c r="AQ11" s="230"/>
      <c r="AR11" s="230"/>
      <c r="AS11" s="230"/>
      <c r="AT11" s="230"/>
      <c r="AU11" s="230"/>
      <c r="AV11" s="230"/>
      <c r="AW11" s="230"/>
      <c r="AX11" s="230"/>
      <c r="AY11" s="230"/>
      <c r="AZ11" s="230"/>
      <c r="BA11" s="230"/>
      <c r="BB11" s="230"/>
      <c r="BC11" s="230"/>
      <c r="BD11" s="230"/>
      <c r="BE11" s="230"/>
      <c r="BF11" s="230"/>
      <c r="BG11" s="230"/>
      <c r="BH11" s="230"/>
      <c r="BI11" s="230"/>
      <c r="BJ11" s="230"/>
      <c r="BK11" s="230"/>
      <c r="BL11" s="230"/>
      <c r="BM11" s="230"/>
      <c r="BN11" s="230"/>
      <c r="BO11" s="230"/>
      <c r="BP11" s="230"/>
      <c r="BQ11" s="230"/>
      <c r="BR11" s="230"/>
      <c r="BS11" s="230"/>
      <c r="BT11" s="230"/>
      <c r="BU11" s="230"/>
      <c r="BV11" s="230"/>
      <c r="BW11" s="230"/>
      <c r="BX11" s="230"/>
      <c r="BY11" s="230"/>
      <c r="BZ11" s="230"/>
    </row>
    <row r="12" spans="1:82" ht="60.75" customHeight="1" hidden="1">
      <c r="A12" s="668" t="s">
        <v>371</v>
      </c>
      <c r="B12" s="669"/>
      <c r="C12" s="670"/>
      <c r="D12" s="15"/>
      <c r="E12" s="15"/>
      <c r="F12" s="222"/>
      <c r="G12" s="222"/>
      <c r="H12" s="222"/>
      <c r="I12" s="222"/>
      <c r="J12" s="222"/>
      <c r="K12" s="222"/>
      <c r="L12" s="222"/>
      <c r="M12" s="222">
        <v>0</v>
      </c>
      <c r="CA12" s="1"/>
      <c r="CB12" s="1"/>
      <c r="CC12" s="1"/>
      <c r="CD12" s="1"/>
    </row>
    <row r="13" spans="1:78" s="231" customFormat="1" ht="18" customHeight="1" hidden="1">
      <c r="A13" s="304"/>
      <c r="B13" s="304"/>
      <c r="C13" s="304"/>
      <c r="D13" s="304"/>
      <c r="E13" s="304"/>
      <c r="F13" s="461"/>
      <c r="G13" s="461"/>
      <c r="H13" s="461"/>
      <c r="I13" s="461"/>
      <c r="J13" s="461"/>
      <c r="K13" s="461"/>
      <c r="L13" s="461"/>
      <c r="M13" s="461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  <c r="AL13" s="230"/>
      <c r="AM13" s="230"/>
      <c r="AN13" s="230"/>
      <c r="AO13" s="230"/>
      <c r="AP13" s="230"/>
      <c r="AQ13" s="230"/>
      <c r="AR13" s="230"/>
      <c r="AS13" s="230"/>
      <c r="AT13" s="230"/>
      <c r="AU13" s="230"/>
      <c r="AV13" s="230"/>
      <c r="AW13" s="230"/>
      <c r="AX13" s="230"/>
      <c r="AY13" s="230"/>
      <c r="AZ13" s="230"/>
      <c r="BA13" s="230"/>
      <c r="BB13" s="230"/>
      <c r="BC13" s="230"/>
      <c r="BD13" s="230"/>
      <c r="BE13" s="230"/>
      <c r="BF13" s="230"/>
      <c r="BG13" s="230"/>
      <c r="BH13" s="230"/>
      <c r="BI13" s="230"/>
      <c r="BJ13" s="230"/>
      <c r="BK13" s="230"/>
      <c r="BL13" s="230"/>
      <c r="BM13" s="230"/>
      <c r="BN13" s="230"/>
      <c r="BO13" s="230"/>
      <c r="BP13" s="230"/>
      <c r="BQ13" s="230"/>
      <c r="BR13" s="230"/>
      <c r="BS13" s="230"/>
      <c r="BT13" s="230"/>
      <c r="BU13" s="230"/>
      <c r="BV13" s="230"/>
      <c r="BW13" s="230"/>
      <c r="BX13" s="230"/>
      <c r="BY13" s="230"/>
      <c r="BZ13" s="230"/>
    </row>
    <row r="14" spans="1:82" ht="19.5" customHeight="1" hidden="1">
      <c r="A14" s="15"/>
      <c r="B14" s="17"/>
      <c r="C14" s="17"/>
      <c r="D14" s="15"/>
      <c r="E14" s="15"/>
      <c r="F14" s="222"/>
      <c r="G14" s="222"/>
      <c r="H14" s="222"/>
      <c r="I14" s="222"/>
      <c r="J14" s="222"/>
      <c r="K14" s="222"/>
      <c r="L14" s="222"/>
      <c r="M14" s="222"/>
      <c r="CA14" s="1"/>
      <c r="CB14" s="1"/>
      <c r="CC14" s="1"/>
      <c r="CD14" s="1"/>
    </row>
    <row r="15" spans="1:82" ht="19.5" customHeight="1" hidden="1">
      <c r="A15" s="15"/>
      <c r="B15" s="17"/>
      <c r="C15" s="17"/>
      <c r="D15" s="15"/>
      <c r="E15" s="15"/>
      <c r="F15" s="222"/>
      <c r="G15" s="222"/>
      <c r="H15" s="222"/>
      <c r="I15" s="222"/>
      <c r="J15" s="222"/>
      <c r="K15" s="222"/>
      <c r="L15" s="222"/>
      <c r="M15" s="222"/>
      <c r="CA15" s="1"/>
      <c r="CB15" s="1"/>
      <c r="CC15" s="1"/>
      <c r="CD15" s="1"/>
    </row>
    <row r="16" spans="1:82" ht="63" customHeight="1">
      <c r="A16" s="668" t="s">
        <v>406</v>
      </c>
      <c r="B16" s="669"/>
      <c r="C16" s="670"/>
      <c r="D16" s="15"/>
      <c r="E16" s="15"/>
      <c r="F16" s="222"/>
      <c r="G16" s="222"/>
      <c r="H16" s="222"/>
      <c r="I16" s="222"/>
      <c r="J16" s="222"/>
      <c r="K16" s="222"/>
      <c r="L16" s="222"/>
      <c r="M16" s="222"/>
      <c r="CA16" s="1"/>
      <c r="CB16" s="1"/>
      <c r="CC16" s="1"/>
      <c r="CD16" s="1"/>
    </row>
    <row r="17" spans="1:78" s="231" customFormat="1" ht="18" customHeight="1">
      <c r="A17" s="304"/>
      <c r="B17" s="523">
        <v>10</v>
      </c>
      <c r="C17" s="524">
        <v>1095</v>
      </c>
      <c r="D17" s="232">
        <v>20000</v>
      </c>
      <c r="E17" s="229">
        <v>2710</v>
      </c>
      <c r="F17" s="232">
        <v>25688</v>
      </c>
      <c r="G17" s="232">
        <v>25688</v>
      </c>
      <c r="H17" s="232"/>
      <c r="I17" s="232"/>
      <c r="J17" s="232"/>
      <c r="K17" s="232"/>
      <c r="L17" s="232">
        <v>25688</v>
      </c>
      <c r="M17" s="232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  <c r="AT17" s="230"/>
      <c r="AU17" s="230"/>
      <c r="AV17" s="230"/>
      <c r="AW17" s="230"/>
      <c r="AX17" s="230"/>
      <c r="AY17" s="230"/>
      <c r="AZ17" s="230"/>
      <c r="BA17" s="230"/>
      <c r="BB17" s="230"/>
      <c r="BC17" s="230"/>
      <c r="BD17" s="230"/>
      <c r="BE17" s="230"/>
      <c r="BF17" s="230"/>
      <c r="BG17" s="230"/>
      <c r="BH17" s="230"/>
      <c r="BI17" s="230"/>
      <c r="BJ17" s="230"/>
      <c r="BK17" s="230"/>
      <c r="BL17" s="230"/>
      <c r="BM17" s="230"/>
      <c r="BN17" s="230"/>
      <c r="BO17" s="230"/>
      <c r="BP17" s="230"/>
      <c r="BQ17" s="230"/>
      <c r="BR17" s="230"/>
      <c r="BS17" s="230"/>
      <c r="BT17" s="230"/>
      <c r="BU17" s="230"/>
      <c r="BV17" s="230"/>
      <c r="BW17" s="230"/>
      <c r="BX17" s="230"/>
      <c r="BY17" s="230"/>
      <c r="BZ17" s="230"/>
    </row>
    <row r="18" spans="1:78" s="231" customFormat="1" ht="18" customHeight="1">
      <c r="A18" s="304"/>
      <c r="B18" s="229">
        <v>801</v>
      </c>
      <c r="C18" s="229">
        <v>80101</v>
      </c>
      <c r="D18" s="461">
        <v>20000</v>
      </c>
      <c r="E18" s="304">
        <v>2710</v>
      </c>
      <c r="F18" s="461">
        <v>20000</v>
      </c>
      <c r="G18" s="461">
        <v>20000</v>
      </c>
      <c r="H18" s="461"/>
      <c r="I18" s="461"/>
      <c r="J18" s="461"/>
      <c r="K18" s="461"/>
      <c r="L18" s="461">
        <v>20000</v>
      </c>
      <c r="M18" s="461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230"/>
      <c r="AP18" s="230"/>
      <c r="AQ18" s="230"/>
      <c r="AR18" s="230"/>
      <c r="AS18" s="230"/>
      <c r="AT18" s="230"/>
      <c r="AU18" s="230"/>
      <c r="AV18" s="230"/>
      <c r="AW18" s="230"/>
      <c r="AX18" s="230"/>
      <c r="AY18" s="230"/>
      <c r="AZ18" s="230"/>
      <c r="BA18" s="230"/>
      <c r="BB18" s="230"/>
      <c r="BC18" s="230"/>
      <c r="BD18" s="230"/>
      <c r="BE18" s="230"/>
      <c r="BF18" s="230"/>
      <c r="BG18" s="230"/>
      <c r="BH18" s="230"/>
      <c r="BI18" s="230"/>
      <c r="BJ18" s="230"/>
      <c r="BK18" s="230"/>
      <c r="BL18" s="230"/>
      <c r="BM18" s="230"/>
      <c r="BN18" s="230"/>
      <c r="BO18" s="230"/>
      <c r="BP18" s="230"/>
      <c r="BQ18" s="230"/>
      <c r="BR18" s="230"/>
      <c r="BS18" s="230"/>
      <c r="BT18" s="230"/>
      <c r="BU18" s="230"/>
      <c r="BV18" s="230"/>
      <c r="BW18" s="230"/>
      <c r="BX18" s="230"/>
      <c r="BY18" s="230"/>
      <c r="BZ18" s="230"/>
    </row>
    <row r="19" spans="1:78" s="231" customFormat="1" ht="18" customHeight="1">
      <c r="A19" s="304" t="s">
        <v>302</v>
      </c>
      <c r="B19" s="304">
        <v>600</v>
      </c>
      <c r="C19" s="304">
        <v>60014</v>
      </c>
      <c r="D19" s="304"/>
      <c r="E19" s="304"/>
      <c r="F19" s="461">
        <f>SUM(G19,M19)</f>
        <v>365000</v>
      </c>
      <c r="G19" s="461"/>
      <c r="H19" s="461"/>
      <c r="I19" s="461"/>
      <c r="J19" s="461"/>
      <c r="K19" s="461"/>
      <c r="L19" s="461"/>
      <c r="M19" s="461">
        <v>365000</v>
      </c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230"/>
      <c r="AG19" s="230"/>
      <c r="AH19" s="230"/>
      <c r="AI19" s="230"/>
      <c r="AJ19" s="230"/>
      <c r="AK19" s="230"/>
      <c r="AL19" s="230"/>
      <c r="AM19" s="230"/>
      <c r="AN19" s="230"/>
      <c r="AO19" s="230"/>
      <c r="AP19" s="230"/>
      <c r="AQ19" s="230"/>
      <c r="AR19" s="230"/>
      <c r="AS19" s="230"/>
      <c r="AT19" s="230"/>
      <c r="AU19" s="230"/>
      <c r="AV19" s="230"/>
      <c r="AW19" s="230"/>
      <c r="AX19" s="230"/>
      <c r="AY19" s="230"/>
      <c r="AZ19" s="230"/>
      <c r="BA19" s="230"/>
      <c r="BB19" s="230"/>
      <c r="BC19" s="230"/>
      <c r="BD19" s="230"/>
      <c r="BE19" s="230"/>
      <c r="BF19" s="230"/>
      <c r="BG19" s="230"/>
      <c r="BH19" s="230"/>
      <c r="BI19" s="230"/>
      <c r="BJ19" s="230"/>
      <c r="BK19" s="230"/>
      <c r="BL19" s="230"/>
      <c r="BM19" s="230"/>
      <c r="BN19" s="230"/>
      <c r="BO19" s="230"/>
      <c r="BP19" s="230"/>
      <c r="BQ19" s="230"/>
      <c r="BR19" s="230"/>
      <c r="BS19" s="230"/>
      <c r="BT19" s="230"/>
      <c r="BU19" s="230"/>
      <c r="BV19" s="230"/>
      <c r="BW19" s="230"/>
      <c r="BX19" s="230"/>
      <c r="BY19" s="230"/>
      <c r="BZ19" s="230"/>
    </row>
    <row r="20" spans="1:82" ht="19.5" customHeight="1">
      <c r="A20" s="15"/>
      <c r="B20" s="462">
        <v>600</v>
      </c>
      <c r="C20" s="15">
        <v>60014</v>
      </c>
      <c r="D20" s="15"/>
      <c r="E20" s="15"/>
      <c r="F20" s="222">
        <v>90000</v>
      </c>
      <c r="G20" s="222"/>
      <c r="H20" s="222"/>
      <c r="I20" s="222"/>
      <c r="J20" s="222"/>
      <c r="K20" s="222"/>
      <c r="L20" s="222"/>
      <c r="M20" s="222">
        <v>90000</v>
      </c>
      <c r="CA20" s="1"/>
      <c r="CB20" s="1"/>
      <c r="CC20" s="1"/>
      <c r="CD20" s="1"/>
    </row>
    <row r="21" spans="1:82" ht="19.5" customHeight="1">
      <c r="A21" s="15"/>
      <c r="B21" s="462">
        <v>926</v>
      </c>
      <c r="C21" s="15">
        <v>92601</v>
      </c>
      <c r="D21" s="222">
        <v>333000</v>
      </c>
      <c r="E21" s="15">
        <v>6300</v>
      </c>
      <c r="F21" s="222">
        <v>333000</v>
      </c>
      <c r="G21" s="222"/>
      <c r="H21" s="222"/>
      <c r="I21" s="222"/>
      <c r="J21" s="222"/>
      <c r="K21" s="222"/>
      <c r="L21" s="222"/>
      <c r="M21" s="222">
        <v>333000</v>
      </c>
      <c r="CA21" s="1"/>
      <c r="CB21" s="1"/>
      <c r="CC21" s="1"/>
      <c r="CD21" s="1"/>
    </row>
    <row r="22" spans="1:78" s="249" customFormat="1" ht="24.75" customHeight="1">
      <c r="A22" s="665" t="s">
        <v>92</v>
      </c>
      <c r="B22" s="666"/>
      <c r="C22" s="667"/>
      <c r="D22" s="235">
        <f>SUM(D9:D21)</f>
        <v>373000</v>
      </c>
      <c r="E22" s="235"/>
      <c r="F22" s="235">
        <f>SUM(F9:F21)</f>
        <v>881436</v>
      </c>
      <c r="G22" s="235">
        <f aca="true" t="shared" si="0" ref="G22:M22">SUM(G9:G21)</f>
        <v>63436</v>
      </c>
      <c r="H22" s="235">
        <f t="shared" si="0"/>
        <v>0</v>
      </c>
      <c r="I22" s="235">
        <f t="shared" si="0"/>
        <v>17748</v>
      </c>
      <c r="J22" s="235">
        <f t="shared" si="0"/>
        <v>0</v>
      </c>
      <c r="K22" s="235">
        <f t="shared" si="0"/>
        <v>0</v>
      </c>
      <c r="L22" s="235">
        <f t="shared" si="0"/>
        <v>45688</v>
      </c>
      <c r="M22" s="235">
        <f t="shared" si="0"/>
        <v>818000</v>
      </c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21"/>
      <c r="AX22" s="221"/>
      <c r="AY22" s="221"/>
      <c r="AZ22" s="221"/>
      <c r="BA22" s="221"/>
      <c r="BB22" s="221"/>
      <c r="BC22" s="221"/>
      <c r="BD22" s="221"/>
      <c r="BE22" s="221"/>
      <c r="BF22" s="221"/>
      <c r="BG22" s="221"/>
      <c r="BH22" s="221"/>
      <c r="BI22" s="221"/>
      <c r="BJ22" s="221"/>
      <c r="BK22" s="221"/>
      <c r="BL22" s="221"/>
      <c r="BM22" s="221"/>
      <c r="BN22" s="221"/>
      <c r="BO22" s="221"/>
      <c r="BP22" s="221"/>
      <c r="BQ22" s="221"/>
      <c r="BR22" s="221"/>
      <c r="BS22" s="221"/>
      <c r="BT22" s="221"/>
      <c r="BU22" s="221"/>
      <c r="BV22" s="221"/>
      <c r="BW22" s="221"/>
      <c r="BX22" s="221"/>
      <c r="BY22" s="221"/>
      <c r="BZ22" s="221"/>
    </row>
  </sheetData>
  <mergeCells count="15">
    <mergeCell ref="M5:M6"/>
    <mergeCell ref="B1:M1"/>
    <mergeCell ref="B4:B6"/>
    <mergeCell ref="C4:C6"/>
    <mergeCell ref="D4:D6"/>
    <mergeCell ref="E4:E6"/>
    <mergeCell ref="F4:F6"/>
    <mergeCell ref="G4:M4"/>
    <mergeCell ref="G5:G6"/>
    <mergeCell ref="H5:L5"/>
    <mergeCell ref="A4:A6"/>
    <mergeCell ref="A22:C22"/>
    <mergeCell ref="A8:C8"/>
    <mergeCell ref="A12:C12"/>
    <mergeCell ref="A16:C16"/>
  </mergeCells>
  <printOptions horizontalCentered="1"/>
  <pageMargins left="0.5905511811023623" right="0.5905511811023623" top="1.6929133858267718" bottom="0.3937007874015748" header="0.9055118110236221" footer="0.5118110236220472"/>
  <pageSetup horizontalDpi="600" verticalDpi="600" orientation="landscape" paperSize="9" scale="90" r:id="rId1"/>
  <headerFooter alignWithMargins="0">
    <oddHeader>&amp;R
Załącznik Nr 6
do uchwały Nr XXXVI/183/2009
Rady Gminy w Skarżysku Kościelnym.
z dnia 30 września  2009 r</oddHeader>
    <oddFooter>&amp;CStrona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B10" sqref="B10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1:5" ht="19.5" customHeight="1">
      <c r="A1" s="649" t="s">
        <v>372</v>
      </c>
      <c r="B1" s="649"/>
      <c r="C1" s="649"/>
      <c r="D1" s="649"/>
      <c r="E1" s="649"/>
    </row>
    <row r="2" spans="4:5" ht="19.5" customHeight="1">
      <c r="D2" s="5"/>
      <c r="E2" s="5"/>
    </row>
    <row r="3" ht="19.5" customHeight="1">
      <c r="E3" s="9" t="s">
        <v>51</v>
      </c>
    </row>
    <row r="4" spans="1:5" ht="19.5" customHeight="1">
      <c r="A4" s="11" t="s">
        <v>67</v>
      </c>
      <c r="B4" s="11" t="s">
        <v>14</v>
      </c>
      <c r="C4" s="11" t="s">
        <v>15</v>
      </c>
      <c r="D4" s="11" t="s">
        <v>54</v>
      </c>
      <c r="E4" s="11" t="s">
        <v>53</v>
      </c>
    </row>
    <row r="5" spans="1:5" ht="7.5" customHeight="1">
      <c r="A5" s="14">
        <v>1</v>
      </c>
      <c r="B5" s="14">
        <v>2</v>
      </c>
      <c r="C5" s="14">
        <v>3</v>
      </c>
      <c r="D5" s="14">
        <v>4</v>
      </c>
      <c r="E5" s="14">
        <v>5</v>
      </c>
    </row>
    <row r="6" spans="1:5" ht="55.5" customHeight="1">
      <c r="A6" s="20" t="s">
        <v>22</v>
      </c>
      <c r="B6" s="21">
        <v>851</v>
      </c>
      <c r="C6" s="21">
        <v>85121</v>
      </c>
      <c r="D6" s="251" t="s">
        <v>407</v>
      </c>
      <c r="E6" s="224">
        <v>5000</v>
      </c>
    </row>
    <row r="7" spans="1:5" ht="60" customHeight="1">
      <c r="A7" s="20" t="s">
        <v>23</v>
      </c>
      <c r="B7" s="21">
        <v>754</v>
      </c>
      <c r="C7" s="21">
        <v>75412</v>
      </c>
      <c r="D7" s="251" t="s">
        <v>453</v>
      </c>
      <c r="E7" s="224">
        <v>80000</v>
      </c>
    </row>
    <row r="8" spans="1:5" ht="41.25" customHeight="1">
      <c r="A8" s="20" t="s">
        <v>24</v>
      </c>
      <c r="B8" s="21">
        <v>921</v>
      </c>
      <c r="C8" s="21">
        <v>92116</v>
      </c>
      <c r="D8" s="251" t="s">
        <v>404</v>
      </c>
      <c r="E8" s="224">
        <v>58000</v>
      </c>
    </row>
    <row r="9" spans="1:5" ht="30" customHeight="1">
      <c r="A9" s="21"/>
      <c r="B9" s="21"/>
      <c r="C9" s="21"/>
      <c r="D9" s="251"/>
      <c r="E9" s="224"/>
    </row>
    <row r="10" spans="1:5" ht="30" customHeight="1">
      <c r="A10" s="21"/>
      <c r="B10" s="21"/>
      <c r="C10" s="21"/>
      <c r="D10" s="251"/>
      <c r="E10" s="224"/>
    </row>
    <row r="11" spans="1:5" ht="30" customHeight="1">
      <c r="A11" s="21"/>
      <c r="B11" s="21"/>
      <c r="C11" s="21"/>
      <c r="D11" s="251"/>
      <c r="E11" s="224"/>
    </row>
    <row r="12" spans="1:5" s="249" customFormat="1" ht="30" customHeight="1">
      <c r="A12" s="671" t="s">
        <v>92</v>
      </c>
      <c r="B12" s="672"/>
      <c r="C12" s="672"/>
      <c r="D12" s="673"/>
      <c r="E12" s="235">
        <f>SUM(E6:E11)</f>
        <v>143000</v>
      </c>
    </row>
  </sheetData>
  <mergeCells count="2">
    <mergeCell ref="A1:E1"/>
    <mergeCell ref="A12:D12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
Załącznik nr &amp;A
do uchwały Nr XXVI/131 /2008
Rady Gminy w Skarżysku Kościelnym
z dnia 30 grudnia 2008 r.</oddHeader>
    <oddFooter>&amp;CStrona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2">
      <selection activeCell="D10" sqref="D10"/>
    </sheetView>
  </sheetViews>
  <sheetFormatPr defaultColWidth="9.00390625" defaultRowHeight="12.75"/>
  <cols>
    <col min="1" max="1" width="3.75390625" style="0" customWidth="1"/>
    <col min="2" max="2" width="5.625" style="0" customWidth="1"/>
    <col min="3" max="3" width="8.75390625" style="0" customWidth="1"/>
    <col min="4" max="4" width="52.875" style="513" customWidth="1"/>
    <col min="5" max="5" width="18.625" style="0" customWidth="1"/>
    <col min="6" max="6" width="12.625" style="0" customWidth="1"/>
  </cols>
  <sheetData>
    <row r="1" spans="1:6" ht="36" customHeight="1">
      <c r="A1" s="565" t="s">
        <v>373</v>
      </c>
      <c r="B1" s="565"/>
      <c r="C1" s="565"/>
      <c r="D1" s="565"/>
      <c r="E1" s="565"/>
      <c r="F1" s="565"/>
    </row>
    <row r="2" spans="4:6" ht="19.5" customHeight="1">
      <c r="D2" s="514"/>
      <c r="E2" s="1"/>
      <c r="F2" s="8" t="s">
        <v>51</v>
      </c>
    </row>
    <row r="3" spans="1:6" s="513" customFormat="1" ht="39.75" customHeight="1">
      <c r="A3" s="511" t="s">
        <v>67</v>
      </c>
      <c r="B3" s="511" t="s">
        <v>14</v>
      </c>
      <c r="C3" s="511" t="s">
        <v>15</v>
      </c>
      <c r="D3" s="511" t="s">
        <v>52</v>
      </c>
      <c r="E3" s="512" t="s">
        <v>374</v>
      </c>
      <c r="F3" s="511" t="s">
        <v>53</v>
      </c>
    </row>
    <row r="4" spans="1:6" s="40" customFormat="1" ht="9.75" customHeight="1">
      <c r="A4" s="14">
        <v>1</v>
      </c>
      <c r="B4" s="14">
        <v>2</v>
      </c>
      <c r="C4" s="14">
        <v>3</v>
      </c>
      <c r="D4" s="515">
        <v>4</v>
      </c>
      <c r="E4" s="14">
        <v>5</v>
      </c>
      <c r="F4" s="14">
        <v>6</v>
      </c>
    </row>
    <row r="5" spans="1:6" s="1" customFormat="1" ht="63" customHeight="1">
      <c r="A5" s="304" t="s">
        <v>22</v>
      </c>
      <c r="B5" s="21">
        <v>600</v>
      </c>
      <c r="C5" s="21">
        <v>60014</v>
      </c>
      <c r="D5" s="516" t="s">
        <v>491</v>
      </c>
      <c r="E5" s="251" t="s">
        <v>375</v>
      </c>
      <c r="F5" s="224">
        <v>340000</v>
      </c>
    </row>
    <row r="6" spans="1:6" s="1" customFormat="1" ht="63" customHeight="1">
      <c r="A6" s="304" t="s">
        <v>23</v>
      </c>
      <c r="B6" s="21">
        <v>600</v>
      </c>
      <c r="C6" s="21">
        <v>60014</v>
      </c>
      <c r="D6" s="516" t="s">
        <v>499</v>
      </c>
      <c r="E6" s="251" t="s">
        <v>375</v>
      </c>
      <c r="F6" s="224">
        <v>25000</v>
      </c>
    </row>
    <row r="7" spans="1:6" s="1" customFormat="1" ht="53.25" customHeight="1">
      <c r="A7" s="304" t="s">
        <v>24</v>
      </c>
      <c r="B7" s="21">
        <v>754</v>
      </c>
      <c r="C7" s="21">
        <v>75412</v>
      </c>
      <c r="D7" s="522" t="s">
        <v>490</v>
      </c>
      <c r="E7" s="251" t="s">
        <v>488</v>
      </c>
      <c r="F7" s="224">
        <v>5000</v>
      </c>
    </row>
    <row r="8" spans="1:6" s="1" customFormat="1" ht="53.25" customHeight="1">
      <c r="A8" s="304" t="s">
        <v>13</v>
      </c>
      <c r="B8" s="21">
        <v>801</v>
      </c>
      <c r="C8" s="21">
        <v>80113</v>
      </c>
      <c r="D8" s="516" t="s">
        <v>480</v>
      </c>
      <c r="E8" s="251" t="s">
        <v>375</v>
      </c>
      <c r="F8" s="224">
        <v>15300</v>
      </c>
    </row>
    <row r="9" spans="1:6" s="1" customFormat="1" ht="60" customHeight="1">
      <c r="A9" s="304" t="s">
        <v>27</v>
      </c>
      <c r="B9" s="21">
        <v>851</v>
      </c>
      <c r="C9" s="21">
        <v>85154</v>
      </c>
      <c r="D9" s="516" t="s">
        <v>7</v>
      </c>
      <c r="E9" s="251" t="s">
        <v>408</v>
      </c>
      <c r="F9" s="224">
        <v>2448</v>
      </c>
    </row>
    <row r="10" spans="1:6" s="1" customFormat="1" ht="100.5" customHeight="1">
      <c r="A10" s="304" t="s">
        <v>30</v>
      </c>
      <c r="B10" s="21">
        <v>900</v>
      </c>
      <c r="C10" s="21">
        <v>90001</v>
      </c>
      <c r="D10" s="516" t="s">
        <v>8</v>
      </c>
      <c r="E10" s="251" t="s">
        <v>464</v>
      </c>
      <c r="F10" s="224">
        <v>30000</v>
      </c>
    </row>
    <row r="11" spans="1:6" s="1" customFormat="1" ht="113.25" customHeight="1">
      <c r="A11" s="304" t="s">
        <v>33</v>
      </c>
      <c r="B11" s="21">
        <v>921</v>
      </c>
      <c r="C11" s="21">
        <v>92105</v>
      </c>
      <c r="D11" s="516" t="s">
        <v>9</v>
      </c>
      <c r="E11" s="251" t="s">
        <v>481</v>
      </c>
      <c r="F11" s="224">
        <v>5000</v>
      </c>
    </row>
    <row r="12" spans="1:6" s="1" customFormat="1" ht="97.5" customHeight="1">
      <c r="A12" s="304" t="s">
        <v>39</v>
      </c>
      <c r="B12" s="21">
        <v>921</v>
      </c>
      <c r="C12" s="21">
        <v>92105</v>
      </c>
      <c r="D12" s="516" t="s">
        <v>2</v>
      </c>
      <c r="E12" s="251" t="s">
        <v>482</v>
      </c>
      <c r="F12" s="224">
        <v>1000</v>
      </c>
    </row>
    <row r="13" spans="1:6" s="1" customFormat="1" ht="111.75" customHeight="1">
      <c r="A13" s="304" t="s">
        <v>57</v>
      </c>
      <c r="B13" s="21">
        <v>921</v>
      </c>
      <c r="C13" s="21">
        <v>92105</v>
      </c>
      <c r="D13" s="516" t="s">
        <v>3</v>
      </c>
      <c r="E13" s="251" t="s">
        <v>483</v>
      </c>
      <c r="F13" s="224">
        <v>5000</v>
      </c>
    </row>
    <row r="14" spans="1:6" s="1" customFormat="1" ht="103.5" customHeight="1">
      <c r="A14" s="304" t="s">
        <v>109</v>
      </c>
      <c r="B14" s="21">
        <v>921</v>
      </c>
      <c r="C14" s="21">
        <v>92105</v>
      </c>
      <c r="D14" s="516" t="s">
        <v>4</v>
      </c>
      <c r="E14" s="251" t="s">
        <v>483</v>
      </c>
      <c r="F14" s="224">
        <v>2000</v>
      </c>
    </row>
    <row r="15" spans="1:6" s="1" customFormat="1" ht="124.5" customHeight="1">
      <c r="A15" s="304" t="s">
        <v>475</v>
      </c>
      <c r="B15" s="21">
        <v>921</v>
      </c>
      <c r="C15" s="21">
        <v>92105</v>
      </c>
      <c r="D15" s="516" t="s">
        <v>5</v>
      </c>
      <c r="E15" s="251" t="s">
        <v>484</v>
      </c>
      <c r="F15" s="224">
        <v>6000</v>
      </c>
    </row>
    <row r="16" spans="1:6" s="1" customFormat="1" ht="102" customHeight="1">
      <c r="A16" s="304" t="s">
        <v>476</v>
      </c>
      <c r="B16" s="21">
        <v>921</v>
      </c>
      <c r="C16" s="21">
        <v>92105</v>
      </c>
      <c r="D16" s="516" t="s">
        <v>6</v>
      </c>
      <c r="E16" s="251" t="s">
        <v>485</v>
      </c>
      <c r="F16" s="224">
        <v>1000</v>
      </c>
    </row>
    <row r="17" spans="1:6" s="1" customFormat="1" ht="84" customHeight="1">
      <c r="A17" s="304" t="s">
        <v>487</v>
      </c>
      <c r="B17" s="21">
        <v>926</v>
      </c>
      <c r="C17" s="21">
        <v>92605</v>
      </c>
      <c r="D17" s="516" t="s">
        <v>10</v>
      </c>
      <c r="E17" s="251" t="s">
        <v>486</v>
      </c>
      <c r="F17" s="224">
        <v>9900</v>
      </c>
    </row>
    <row r="18" spans="1:6" s="1" customFormat="1" ht="97.5" customHeight="1">
      <c r="A18" s="304" t="s">
        <v>500</v>
      </c>
      <c r="B18" s="21">
        <v>926</v>
      </c>
      <c r="C18" s="21">
        <v>92605</v>
      </c>
      <c r="D18" s="516" t="s">
        <v>11</v>
      </c>
      <c r="E18" s="251" t="s">
        <v>483</v>
      </c>
      <c r="F18" s="224">
        <v>8000</v>
      </c>
    </row>
    <row r="19" spans="1:6" s="221" customFormat="1" ht="17.25" customHeight="1">
      <c r="A19" s="671" t="s">
        <v>92</v>
      </c>
      <c r="B19" s="672"/>
      <c r="C19" s="672"/>
      <c r="D19" s="673"/>
      <c r="E19" s="341"/>
      <c r="F19" s="250">
        <f>SUM(F5:F18)</f>
        <v>455648</v>
      </c>
    </row>
  </sheetData>
  <mergeCells count="2">
    <mergeCell ref="A1:F1"/>
    <mergeCell ref="A19:D19"/>
  </mergeCells>
  <printOptions horizontalCentered="1"/>
  <pageMargins left="0.1968503937007874" right="0.5905511811023623" top="1.4566929133858268" bottom="0.3937007874015748" header="0.5118110236220472" footer="0.5118110236220472"/>
  <pageSetup horizontalDpi="600" verticalDpi="600" orientation="portrait" paperSize="9" scale="95" r:id="rId1"/>
  <headerFooter alignWithMargins="0">
    <oddHeader>&amp;R&amp;9
Załącznik Nr 7
do uchwały Nr XXXVI/ 183/2009
Rady Gminy w Skarżysku Kościelnym
z dnia  30 września  2009 r</oddHeader>
    <oddFooter>&amp;CStrona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D1">
      <selection activeCell="F26" sqref="F26"/>
    </sheetView>
  </sheetViews>
  <sheetFormatPr defaultColWidth="9.00390625" defaultRowHeight="12.75"/>
  <cols>
    <col min="1" max="3" width="5.25390625" style="1" hidden="1" customWidth="1"/>
    <col min="4" max="4" width="5.25390625" style="1" customWidth="1"/>
    <col min="5" max="5" width="9.875" style="1" customWidth="1"/>
    <col min="6" max="6" width="58.00390625" style="1" customWidth="1"/>
    <col min="7" max="7" width="17.75390625" style="1" customWidth="1"/>
    <col min="8" max="16384" width="9.125" style="1" customWidth="1"/>
  </cols>
  <sheetData>
    <row r="1" spans="1:14" ht="19.5" customHeight="1">
      <c r="A1" s="674" t="s">
        <v>376</v>
      </c>
      <c r="B1" s="674"/>
      <c r="C1" s="674"/>
      <c r="D1" s="674"/>
      <c r="E1" s="674"/>
      <c r="F1" s="674"/>
      <c r="G1" s="674"/>
      <c r="H1" s="5"/>
      <c r="I1" s="5"/>
      <c r="J1" s="5"/>
      <c r="K1" s="5"/>
      <c r="L1" s="5"/>
      <c r="M1" s="5"/>
      <c r="N1" s="5"/>
    </row>
    <row r="3" ht="12.75">
      <c r="G3" s="8" t="s">
        <v>51</v>
      </c>
    </row>
    <row r="4" spans="1:14" ht="19.5" customHeight="1">
      <c r="A4" s="11" t="s">
        <v>67</v>
      </c>
      <c r="B4" s="11"/>
      <c r="C4" s="11"/>
      <c r="D4" s="11" t="s">
        <v>14</v>
      </c>
      <c r="E4" s="11" t="s">
        <v>15</v>
      </c>
      <c r="F4" s="11" t="s">
        <v>12</v>
      </c>
      <c r="G4" s="11" t="s">
        <v>377</v>
      </c>
      <c r="H4" s="6"/>
      <c r="I4" s="6"/>
      <c r="J4" s="6"/>
      <c r="K4" s="6"/>
      <c r="L4" s="6"/>
      <c r="M4" s="7"/>
      <c r="N4" s="7"/>
    </row>
    <row r="5" spans="1:14" ht="19.5" customHeight="1">
      <c r="A5" s="19" t="s">
        <v>21</v>
      </c>
      <c r="B5" s="342"/>
      <c r="C5" s="342"/>
      <c r="D5" s="342">
        <v>900</v>
      </c>
      <c r="E5" s="342">
        <v>90011</v>
      </c>
      <c r="F5" s="342" t="s">
        <v>378</v>
      </c>
      <c r="G5" s="498"/>
      <c r="H5" s="6"/>
      <c r="I5" s="6"/>
      <c r="J5" s="6"/>
      <c r="K5" s="6"/>
      <c r="L5" s="6"/>
      <c r="M5" s="7"/>
      <c r="N5" s="7"/>
    </row>
    <row r="6" spans="1:14" ht="19.5" customHeight="1">
      <c r="A6" s="19"/>
      <c r="B6" s="19"/>
      <c r="C6" s="19"/>
      <c r="D6" s="19"/>
      <c r="E6" s="19"/>
      <c r="F6" s="30" t="s">
        <v>70</v>
      </c>
      <c r="G6" s="499">
        <v>957.45</v>
      </c>
      <c r="H6" s="6"/>
      <c r="I6" s="6"/>
      <c r="J6" s="6"/>
      <c r="K6" s="6"/>
      <c r="L6" s="6"/>
      <c r="M6" s="7"/>
      <c r="N6" s="7"/>
    </row>
    <row r="7" spans="1:14" ht="19.5" customHeight="1">
      <c r="A7" s="19"/>
      <c r="B7" s="19"/>
      <c r="C7" s="19"/>
      <c r="D7" s="19"/>
      <c r="E7" s="19"/>
      <c r="F7" s="30" t="s">
        <v>20</v>
      </c>
      <c r="G7" s="499">
        <v>2000</v>
      </c>
      <c r="H7" s="6"/>
      <c r="I7" s="6"/>
      <c r="J7" s="6"/>
      <c r="K7" s="6"/>
      <c r="L7" s="6"/>
      <c r="M7" s="7"/>
      <c r="N7" s="7"/>
    </row>
    <row r="8" spans="1:14" ht="19.5" customHeight="1">
      <c r="A8" s="19"/>
      <c r="B8" s="19"/>
      <c r="C8" s="19"/>
      <c r="D8" s="19"/>
      <c r="E8" s="19"/>
      <c r="F8" s="30" t="s">
        <v>19</v>
      </c>
      <c r="G8" s="499">
        <v>2600</v>
      </c>
      <c r="H8" s="6"/>
      <c r="I8" s="6"/>
      <c r="J8" s="6"/>
      <c r="K8" s="6"/>
      <c r="L8" s="6"/>
      <c r="M8" s="7"/>
      <c r="N8" s="7"/>
    </row>
    <row r="9" spans="1:14" ht="19.5" customHeight="1">
      <c r="A9" s="19"/>
      <c r="B9" s="19"/>
      <c r="C9" s="19"/>
      <c r="D9" s="19"/>
      <c r="E9" s="19"/>
      <c r="F9" s="30" t="s">
        <v>71</v>
      </c>
      <c r="G9" s="499">
        <v>357.45</v>
      </c>
      <c r="H9" s="6"/>
      <c r="I9" s="6"/>
      <c r="J9" s="6"/>
      <c r="K9" s="6"/>
      <c r="L9" s="6"/>
      <c r="M9" s="7"/>
      <c r="N9" s="7"/>
    </row>
    <row r="10" spans="1:14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7"/>
      <c r="N10" s="7"/>
    </row>
    <row r="11" spans="1:14" ht="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7"/>
      <c r="N11" s="7"/>
    </row>
    <row r="12" spans="1:14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7"/>
      <c r="N12" s="7"/>
    </row>
    <row r="13" spans="1:14" ht="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7"/>
      <c r="N13" s="7"/>
    </row>
    <row r="14" spans="1:14" ht="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7"/>
      <c r="N14" s="7"/>
    </row>
    <row r="15" spans="1:14" ht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7"/>
      <c r="N15" s="7"/>
    </row>
    <row r="16" spans="1:14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</sheetData>
  <mergeCells count="1">
    <mergeCell ref="A1:G1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
Załącznik nr 4
do uchwały Nr XXVII/ 135/2009
Rady Gminy w Skarżysku Kościelnym.
z dnia 19 stycznia  2009 r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5"/>
  <dimension ref="A1:M48"/>
  <sheetViews>
    <sheetView workbookViewId="0" topLeftCell="A1">
      <selection activeCell="K2" sqref="K2"/>
    </sheetView>
  </sheetViews>
  <sheetFormatPr defaultColWidth="9.00390625" defaultRowHeight="12.75"/>
  <cols>
    <col min="1" max="1" width="4.625" style="472" customWidth="1"/>
    <col min="2" max="2" width="49.875" style="473" customWidth="1"/>
    <col min="3" max="3" width="9.125" style="472" customWidth="1"/>
    <col min="4" max="4" width="10.375" style="473" customWidth="1"/>
    <col min="5" max="6" width="9.125" style="472" customWidth="1"/>
    <col min="7" max="7" width="29.875" style="472" customWidth="1"/>
    <col min="8" max="8" width="14.375" style="474" customWidth="1"/>
    <col min="9" max="9" width="11.375" style="474" customWidth="1"/>
    <col min="10" max="10" width="12.875" style="474" customWidth="1"/>
    <col min="11" max="11" width="12.875" style="472" customWidth="1"/>
    <col min="12" max="13" width="13.375" style="472" customWidth="1"/>
    <col min="14" max="16384" width="9.125" style="472" customWidth="1"/>
  </cols>
  <sheetData>
    <row r="1" spans="10:12" ht="15">
      <c r="J1" s="475"/>
      <c r="K1" s="475"/>
      <c r="L1" s="475"/>
    </row>
    <row r="2" spans="10:12" ht="15">
      <c r="J2" s="475" t="s">
        <v>477</v>
      </c>
      <c r="K2" s="475"/>
      <c r="L2" s="475"/>
    </row>
    <row r="3" spans="10:12" ht="15">
      <c r="J3" s="475" t="s">
        <v>507</v>
      </c>
      <c r="K3" s="475"/>
      <c r="L3" s="475"/>
    </row>
    <row r="4" spans="10:12" ht="15">
      <c r="J4" s="475" t="s">
        <v>321</v>
      </c>
      <c r="K4" s="475"/>
      <c r="L4" s="475"/>
    </row>
    <row r="5" spans="10:12" ht="15">
      <c r="J5" s="475" t="s">
        <v>506</v>
      </c>
      <c r="K5" s="475"/>
      <c r="L5" s="475"/>
    </row>
    <row r="7" spans="1:13" ht="15">
      <c r="A7" s="573" t="s">
        <v>417</v>
      </c>
      <c r="B7" s="573"/>
      <c r="C7" s="573"/>
      <c r="D7" s="573"/>
      <c r="E7" s="573"/>
      <c r="F7" s="573"/>
      <c r="G7" s="573"/>
      <c r="H7" s="573"/>
      <c r="I7" s="573"/>
      <c r="J7" s="573"/>
      <c r="K7" s="573"/>
      <c r="L7" s="573"/>
      <c r="M7" s="573"/>
    </row>
    <row r="8" spans="1:13" ht="15">
      <c r="A8" s="476"/>
      <c r="B8" s="476"/>
      <c r="C8" s="476"/>
      <c r="D8" s="476"/>
      <c r="E8" s="476"/>
      <c r="F8" s="476"/>
      <c r="G8" s="476"/>
      <c r="H8" s="477"/>
      <c r="I8" s="477"/>
      <c r="J8" s="477"/>
      <c r="K8" s="476"/>
      <c r="L8" s="476"/>
      <c r="M8" s="476"/>
    </row>
    <row r="9" spans="1:13" ht="48" customHeight="1">
      <c r="A9" s="572" t="s">
        <v>287</v>
      </c>
      <c r="B9" s="572" t="s">
        <v>306</v>
      </c>
      <c r="C9" s="572" t="s">
        <v>307</v>
      </c>
      <c r="D9" s="574" t="s">
        <v>73</v>
      </c>
      <c r="E9" s="572" t="s">
        <v>14</v>
      </c>
      <c r="F9" s="574" t="s">
        <v>15</v>
      </c>
      <c r="G9" s="572" t="s">
        <v>308</v>
      </c>
      <c r="H9" s="572"/>
      <c r="I9" s="576" t="s">
        <v>355</v>
      </c>
      <c r="J9" s="571" t="s">
        <v>351</v>
      </c>
      <c r="K9" s="572" t="s">
        <v>357</v>
      </c>
      <c r="L9" s="572"/>
      <c r="M9" s="572"/>
    </row>
    <row r="10" spans="1:13" ht="40.5" customHeight="1">
      <c r="A10" s="572"/>
      <c r="B10" s="572"/>
      <c r="C10" s="572"/>
      <c r="D10" s="575"/>
      <c r="E10" s="572"/>
      <c r="F10" s="575"/>
      <c r="G10" s="478" t="s">
        <v>309</v>
      </c>
      <c r="H10" s="479" t="s">
        <v>310</v>
      </c>
      <c r="I10" s="577"/>
      <c r="J10" s="571"/>
      <c r="K10" s="478" t="s">
        <v>311</v>
      </c>
      <c r="L10" s="478" t="s">
        <v>352</v>
      </c>
      <c r="M10" s="478" t="s">
        <v>356</v>
      </c>
    </row>
    <row r="11" spans="1:13" ht="30">
      <c r="A11" s="480" t="s">
        <v>22</v>
      </c>
      <c r="B11" s="481" t="s">
        <v>432</v>
      </c>
      <c r="C11" s="480" t="s">
        <v>503</v>
      </c>
      <c r="D11" s="481" t="s">
        <v>421</v>
      </c>
      <c r="E11" s="528">
        <v>10</v>
      </c>
      <c r="F11" s="525">
        <v>1010</v>
      </c>
      <c r="G11" s="480" t="s">
        <v>312</v>
      </c>
      <c r="H11" s="482">
        <f aca="true" t="shared" si="0" ref="H11:M11">SUM(H12:H14)</f>
        <v>7220000</v>
      </c>
      <c r="I11" s="482">
        <f t="shared" si="0"/>
        <v>0</v>
      </c>
      <c r="J11" s="482">
        <f t="shared" si="0"/>
        <v>50000</v>
      </c>
      <c r="K11" s="482">
        <f t="shared" si="0"/>
        <v>2900000</v>
      </c>
      <c r="L11" s="482">
        <f t="shared" si="0"/>
        <v>2700000</v>
      </c>
      <c r="M11" s="482">
        <f t="shared" si="0"/>
        <v>1570000</v>
      </c>
    </row>
    <row r="12" spans="1:13" ht="15">
      <c r="A12" s="483"/>
      <c r="B12" s="484" t="s">
        <v>423</v>
      </c>
      <c r="C12" s="483"/>
      <c r="D12" s="484"/>
      <c r="E12" s="483"/>
      <c r="F12" s="483"/>
      <c r="G12" s="485" t="s">
        <v>313</v>
      </c>
      <c r="H12" s="486">
        <v>3220000</v>
      </c>
      <c r="I12" s="486">
        <v>0</v>
      </c>
      <c r="J12" s="486">
        <v>50000</v>
      </c>
      <c r="K12" s="486">
        <v>1291656</v>
      </c>
      <c r="L12" s="486">
        <v>864000</v>
      </c>
      <c r="M12" s="486">
        <v>1014344</v>
      </c>
    </row>
    <row r="13" spans="1:13" ht="15">
      <c r="A13" s="483"/>
      <c r="B13" s="484" t="s">
        <v>495</v>
      </c>
      <c r="C13" s="483"/>
      <c r="D13" s="484"/>
      <c r="E13" s="483"/>
      <c r="F13" s="483"/>
      <c r="G13" s="485" t="s">
        <v>314</v>
      </c>
      <c r="H13" s="486">
        <v>0</v>
      </c>
      <c r="I13" s="486">
        <v>0</v>
      </c>
      <c r="J13" s="486">
        <v>0</v>
      </c>
      <c r="K13" s="486">
        <v>0</v>
      </c>
      <c r="L13" s="486"/>
      <c r="M13" s="486"/>
    </row>
    <row r="14" spans="1:13" ht="66" customHeight="1">
      <c r="A14" s="483"/>
      <c r="B14" s="484" t="s">
        <v>498</v>
      </c>
      <c r="C14" s="483"/>
      <c r="D14" s="484"/>
      <c r="E14" s="483"/>
      <c r="F14" s="483"/>
      <c r="G14" s="487" t="s">
        <v>315</v>
      </c>
      <c r="H14" s="486">
        <v>4000000</v>
      </c>
      <c r="I14" s="486">
        <v>0</v>
      </c>
      <c r="J14" s="486">
        <v>0</v>
      </c>
      <c r="K14" s="486">
        <v>1608344</v>
      </c>
      <c r="L14" s="486">
        <v>1836000</v>
      </c>
      <c r="M14" s="486">
        <v>555656</v>
      </c>
    </row>
    <row r="15" spans="1:13" ht="30">
      <c r="A15" s="480" t="s">
        <v>23</v>
      </c>
      <c r="B15" s="481" t="s">
        <v>427</v>
      </c>
      <c r="C15" s="480" t="s">
        <v>418</v>
      </c>
      <c r="D15" s="481" t="s">
        <v>289</v>
      </c>
      <c r="E15" s="480">
        <v>600</v>
      </c>
      <c r="F15" s="480">
        <v>60016</v>
      </c>
      <c r="G15" s="480" t="s">
        <v>312</v>
      </c>
      <c r="H15" s="482">
        <f>SUM(H16:H18)</f>
        <v>1025000</v>
      </c>
      <c r="I15" s="482">
        <f>SUM(I16:I18)</f>
        <v>13909</v>
      </c>
      <c r="J15" s="482">
        <f>SUM(J16:J18)</f>
        <v>500000</v>
      </c>
      <c r="K15" s="482">
        <f>SUM(K16:K18)</f>
        <v>511091</v>
      </c>
      <c r="L15" s="480"/>
      <c r="M15" s="480"/>
    </row>
    <row r="16" spans="1:13" ht="30">
      <c r="A16" s="483"/>
      <c r="B16" s="484" t="s">
        <v>428</v>
      </c>
      <c r="C16" s="483"/>
      <c r="D16" s="484"/>
      <c r="E16" s="483"/>
      <c r="F16" s="483"/>
      <c r="G16" s="485" t="s">
        <v>313</v>
      </c>
      <c r="H16" s="486">
        <v>410000</v>
      </c>
      <c r="I16" s="486">
        <v>13909</v>
      </c>
      <c r="J16" s="486">
        <v>190000</v>
      </c>
      <c r="K16" s="486">
        <v>206091</v>
      </c>
      <c r="L16" s="483"/>
      <c r="M16" s="483"/>
    </row>
    <row r="17" spans="1:13" ht="30">
      <c r="A17" s="483"/>
      <c r="B17" s="484" t="s">
        <v>426</v>
      </c>
      <c r="C17" s="483"/>
      <c r="D17" s="484"/>
      <c r="E17" s="483"/>
      <c r="F17" s="483"/>
      <c r="G17" s="485" t="s">
        <v>314</v>
      </c>
      <c r="H17" s="486">
        <v>0</v>
      </c>
      <c r="I17" s="486"/>
      <c r="J17" s="486">
        <v>0</v>
      </c>
      <c r="K17" s="486"/>
      <c r="L17" s="483"/>
      <c r="M17" s="483"/>
    </row>
    <row r="18" spans="1:13" ht="42" customHeight="1">
      <c r="A18" s="483"/>
      <c r="B18" s="484" t="s">
        <v>505</v>
      </c>
      <c r="C18" s="483"/>
      <c r="D18" s="484"/>
      <c r="E18" s="483"/>
      <c r="F18" s="483"/>
      <c r="G18" s="487" t="s">
        <v>315</v>
      </c>
      <c r="H18" s="486">
        <v>615000</v>
      </c>
      <c r="I18" s="486">
        <v>0</v>
      </c>
      <c r="J18" s="486">
        <v>310000</v>
      </c>
      <c r="K18" s="486">
        <v>305000</v>
      </c>
      <c r="L18" s="483"/>
      <c r="M18" s="483"/>
    </row>
    <row r="19" spans="1:13" ht="30">
      <c r="A19" s="480" t="s">
        <v>24</v>
      </c>
      <c r="B19" s="481" t="s">
        <v>427</v>
      </c>
      <c r="C19" s="480" t="s">
        <v>457</v>
      </c>
      <c r="D19" s="481" t="s">
        <v>289</v>
      </c>
      <c r="E19" s="480">
        <v>600</v>
      </c>
      <c r="F19" s="480">
        <v>60016</v>
      </c>
      <c r="G19" s="480" t="s">
        <v>312</v>
      </c>
      <c r="H19" s="482">
        <f>SUM(H20:H22)</f>
        <v>798678</v>
      </c>
      <c r="I19" s="482">
        <f>SUM(I20:I22)</f>
        <v>23678</v>
      </c>
      <c r="J19" s="482">
        <f>SUM(J20:J22)</f>
        <v>775000</v>
      </c>
      <c r="K19" s="482">
        <f>SUM(K20:K22)</f>
        <v>0</v>
      </c>
      <c r="L19" s="480"/>
      <c r="M19" s="480"/>
    </row>
    <row r="20" spans="1:13" ht="30">
      <c r="A20" s="483"/>
      <c r="B20" s="484" t="s">
        <v>428</v>
      </c>
      <c r="C20" s="483"/>
      <c r="D20" s="484"/>
      <c r="E20" s="483"/>
      <c r="F20" s="483"/>
      <c r="G20" s="485" t="s">
        <v>313</v>
      </c>
      <c r="H20" s="486">
        <v>368678</v>
      </c>
      <c r="I20" s="486">
        <v>23678</v>
      </c>
      <c r="J20" s="486">
        <v>345000</v>
      </c>
      <c r="K20" s="486"/>
      <c r="L20" s="483"/>
      <c r="M20" s="483"/>
    </row>
    <row r="21" spans="1:13" ht="30">
      <c r="A21" s="483"/>
      <c r="B21" s="484" t="s">
        <v>426</v>
      </c>
      <c r="C21" s="483"/>
      <c r="D21" s="484"/>
      <c r="E21" s="483"/>
      <c r="F21" s="483"/>
      <c r="G21" s="485" t="s">
        <v>314</v>
      </c>
      <c r="H21" s="486">
        <v>0</v>
      </c>
      <c r="I21" s="486"/>
      <c r="J21" s="486">
        <v>0</v>
      </c>
      <c r="K21" s="486"/>
      <c r="L21" s="483"/>
      <c r="M21" s="483"/>
    </row>
    <row r="22" spans="1:13" ht="30" customHeight="1">
      <c r="A22" s="483"/>
      <c r="B22" s="484" t="s">
        <v>458</v>
      </c>
      <c r="C22" s="483"/>
      <c r="D22" s="484"/>
      <c r="E22" s="483"/>
      <c r="F22" s="483"/>
      <c r="G22" s="487" t="s">
        <v>315</v>
      </c>
      <c r="H22" s="486">
        <v>430000</v>
      </c>
      <c r="I22" s="486">
        <v>0</v>
      </c>
      <c r="J22" s="486">
        <v>430000</v>
      </c>
      <c r="K22" s="486"/>
      <c r="L22" s="483"/>
      <c r="M22" s="483"/>
    </row>
    <row r="23" spans="1:13" ht="30" customHeight="1">
      <c r="A23" s="480" t="s">
        <v>13</v>
      </c>
      <c r="B23" s="481" t="s">
        <v>427</v>
      </c>
      <c r="C23" s="480" t="s">
        <v>418</v>
      </c>
      <c r="D23" s="481" t="s">
        <v>289</v>
      </c>
      <c r="E23" s="480">
        <v>600</v>
      </c>
      <c r="F23" s="480">
        <v>60016</v>
      </c>
      <c r="G23" s="480" t="s">
        <v>312</v>
      </c>
      <c r="H23" s="482">
        <f>SUM(H24:H26)</f>
        <v>1070000</v>
      </c>
      <c r="I23" s="482">
        <f>SUM(I24:I26)</f>
        <v>21123</v>
      </c>
      <c r="J23" s="482">
        <f>SUM(J24:J26)</f>
        <v>345000</v>
      </c>
      <c r="K23" s="482">
        <f>SUM(K24:K26)</f>
        <v>703877</v>
      </c>
      <c r="L23" s="480"/>
      <c r="M23" s="480"/>
    </row>
    <row r="24" spans="1:13" ht="30">
      <c r="A24" s="483"/>
      <c r="B24" s="484" t="s">
        <v>428</v>
      </c>
      <c r="C24" s="483"/>
      <c r="D24" s="484"/>
      <c r="E24" s="483"/>
      <c r="F24" s="483"/>
      <c r="G24" s="485" t="s">
        <v>313</v>
      </c>
      <c r="H24" s="486">
        <v>454570</v>
      </c>
      <c r="I24" s="486">
        <v>21123</v>
      </c>
      <c r="J24" s="486">
        <v>128459</v>
      </c>
      <c r="K24" s="486">
        <v>304988</v>
      </c>
      <c r="L24" s="483"/>
      <c r="M24" s="483"/>
    </row>
    <row r="25" spans="1:13" ht="30">
      <c r="A25" s="483"/>
      <c r="B25" s="484" t="s">
        <v>426</v>
      </c>
      <c r="C25" s="483"/>
      <c r="D25" s="484"/>
      <c r="E25" s="483"/>
      <c r="F25" s="483"/>
      <c r="G25" s="485" t="s">
        <v>314</v>
      </c>
      <c r="H25" s="486">
        <v>0</v>
      </c>
      <c r="I25" s="486"/>
      <c r="J25" s="486">
        <v>0</v>
      </c>
      <c r="K25" s="486"/>
      <c r="L25" s="483"/>
      <c r="M25" s="483"/>
    </row>
    <row r="26" spans="1:13" ht="30">
      <c r="A26" s="483"/>
      <c r="B26" s="484" t="s">
        <v>459</v>
      </c>
      <c r="C26" s="483"/>
      <c r="D26" s="484"/>
      <c r="E26" s="483"/>
      <c r="F26" s="483"/>
      <c r="G26" s="487" t="s">
        <v>315</v>
      </c>
      <c r="H26" s="486">
        <v>615430</v>
      </c>
      <c r="I26" s="486">
        <v>0</v>
      </c>
      <c r="J26" s="486">
        <v>216541</v>
      </c>
      <c r="K26" s="486">
        <v>398889</v>
      </c>
      <c r="L26" s="483"/>
      <c r="M26" s="483"/>
    </row>
    <row r="27" spans="1:13" ht="30">
      <c r="A27" s="480" t="s">
        <v>27</v>
      </c>
      <c r="B27" s="481" t="s">
        <v>432</v>
      </c>
      <c r="C27" s="480" t="s">
        <v>418</v>
      </c>
      <c r="D27" s="481" t="s">
        <v>421</v>
      </c>
      <c r="E27" s="480">
        <v>801</v>
      </c>
      <c r="F27" s="480">
        <v>80101</v>
      </c>
      <c r="G27" s="480" t="s">
        <v>312</v>
      </c>
      <c r="H27" s="482">
        <f>SUM(H28:H30)</f>
        <v>880000</v>
      </c>
      <c r="I27" s="482">
        <f>SUM(I28:I30)</f>
        <v>16200</v>
      </c>
      <c r="J27" s="482">
        <f>SUM(J28:J30)</f>
        <v>333000</v>
      </c>
      <c r="K27" s="482">
        <f>SUM(K28:K30)</f>
        <v>530800</v>
      </c>
      <c r="L27" s="480"/>
      <c r="M27" s="480"/>
    </row>
    <row r="28" spans="1:13" ht="15">
      <c r="A28" s="483"/>
      <c r="B28" s="484" t="s">
        <v>423</v>
      </c>
      <c r="C28" s="483"/>
      <c r="D28" s="484"/>
      <c r="E28" s="483"/>
      <c r="F28" s="483"/>
      <c r="G28" s="485" t="s">
        <v>313</v>
      </c>
      <c r="H28" s="486">
        <v>430000</v>
      </c>
      <c r="I28" s="486">
        <v>16200</v>
      </c>
      <c r="J28" s="486">
        <v>133000</v>
      </c>
      <c r="K28" s="486">
        <v>280800</v>
      </c>
      <c r="L28" s="483"/>
      <c r="M28" s="483"/>
    </row>
    <row r="29" spans="1:13" ht="15">
      <c r="A29" s="483"/>
      <c r="B29" s="484" t="s">
        <v>431</v>
      </c>
      <c r="C29" s="483"/>
      <c r="D29" s="484"/>
      <c r="E29" s="483"/>
      <c r="F29" s="483"/>
      <c r="G29" s="485" t="s">
        <v>314</v>
      </c>
      <c r="H29" s="486">
        <v>0</v>
      </c>
      <c r="I29" s="486">
        <v>0</v>
      </c>
      <c r="J29" s="486">
        <v>0</v>
      </c>
      <c r="K29" s="486">
        <v>0</v>
      </c>
      <c r="L29" s="483"/>
      <c r="M29" s="483"/>
    </row>
    <row r="30" spans="1:13" ht="42" customHeight="1">
      <c r="A30" s="483"/>
      <c r="B30" s="484" t="s">
        <v>422</v>
      </c>
      <c r="C30" s="483"/>
      <c r="D30" s="484"/>
      <c r="E30" s="483"/>
      <c r="F30" s="483"/>
      <c r="G30" s="487" t="s">
        <v>315</v>
      </c>
      <c r="H30" s="486">
        <v>450000</v>
      </c>
      <c r="I30" s="486">
        <v>0</v>
      </c>
      <c r="J30" s="486">
        <v>200000</v>
      </c>
      <c r="K30" s="486">
        <v>250000</v>
      </c>
      <c r="L30" s="483"/>
      <c r="M30" s="483"/>
    </row>
    <row r="31" spans="1:13" ht="15" hidden="1">
      <c r="A31" s="480" t="s">
        <v>24</v>
      </c>
      <c r="B31" s="481" t="s">
        <v>411</v>
      </c>
      <c r="C31" s="480" t="s">
        <v>412</v>
      </c>
      <c r="D31" s="481" t="s">
        <v>413</v>
      </c>
      <c r="E31" s="480">
        <v>853</v>
      </c>
      <c r="F31" s="480">
        <v>85395</v>
      </c>
      <c r="G31" s="480" t="s">
        <v>312</v>
      </c>
      <c r="H31" s="482">
        <f>SUM(H32:H34)</f>
        <v>0</v>
      </c>
      <c r="I31" s="482">
        <f>SUM(I32:I34)</f>
        <v>0</v>
      </c>
      <c r="J31" s="482">
        <f>SUM(J32:J34)</f>
        <v>0</v>
      </c>
      <c r="K31" s="488"/>
      <c r="L31" s="480"/>
      <c r="M31" s="480"/>
    </row>
    <row r="32" spans="1:13" ht="15" hidden="1">
      <c r="A32" s="483"/>
      <c r="B32" s="484" t="s">
        <v>414</v>
      </c>
      <c r="C32" s="483"/>
      <c r="D32" s="484"/>
      <c r="E32" s="483"/>
      <c r="F32" s="483"/>
      <c r="G32" s="485" t="s">
        <v>313</v>
      </c>
      <c r="H32" s="486"/>
      <c r="I32" s="486"/>
      <c r="J32" s="486"/>
      <c r="K32" s="486"/>
      <c r="L32" s="483"/>
      <c r="M32" s="483"/>
    </row>
    <row r="33" spans="1:13" ht="45" hidden="1">
      <c r="A33" s="483"/>
      <c r="B33" s="484" t="s">
        <v>415</v>
      </c>
      <c r="C33" s="483"/>
      <c r="D33" s="484"/>
      <c r="E33" s="483"/>
      <c r="F33" s="483"/>
      <c r="G33" s="485" t="s">
        <v>314</v>
      </c>
      <c r="H33" s="486">
        <v>0</v>
      </c>
      <c r="I33" s="486">
        <v>0</v>
      </c>
      <c r="J33" s="486">
        <v>0</v>
      </c>
      <c r="K33" s="486"/>
      <c r="L33" s="483"/>
      <c r="M33" s="483"/>
    </row>
    <row r="34" spans="1:13" ht="45" hidden="1">
      <c r="A34" s="483"/>
      <c r="B34" s="484" t="s">
        <v>416</v>
      </c>
      <c r="C34" s="483"/>
      <c r="D34" s="484"/>
      <c r="E34" s="483"/>
      <c r="F34" s="483"/>
      <c r="G34" s="487" t="s">
        <v>315</v>
      </c>
      <c r="H34" s="486">
        <v>0</v>
      </c>
      <c r="I34" s="486">
        <v>0</v>
      </c>
      <c r="J34" s="486">
        <v>0</v>
      </c>
      <c r="K34" s="486"/>
      <c r="L34" s="483"/>
      <c r="M34" s="483"/>
    </row>
    <row r="35" spans="1:13" ht="27" customHeight="1">
      <c r="A35" s="480" t="s">
        <v>30</v>
      </c>
      <c r="B35" s="481" t="s">
        <v>449</v>
      </c>
      <c r="C35" s="480" t="s">
        <v>418</v>
      </c>
      <c r="D35" s="481" t="s">
        <v>289</v>
      </c>
      <c r="E35" s="480">
        <v>921</v>
      </c>
      <c r="F35" s="480">
        <v>92105</v>
      </c>
      <c r="G35" s="480" t="s">
        <v>312</v>
      </c>
      <c r="H35" s="482">
        <f>SUM(H36:H38)</f>
        <v>1400000</v>
      </c>
      <c r="I35" s="482">
        <f>SUM(I36:I38)</f>
        <v>7930</v>
      </c>
      <c r="J35" s="482">
        <f>SUM(J36:J38)</f>
        <v>150000</v>
      </c>
      <c r="K35" s="482">
        <f>SUM(K36:K38)</f>
        <v>1242070</v>
      </c>
      <c r="L35" s="480"/>
      <c r="M35" s="480"/>
    </row>
    <row r="36" spans="1:13" ht="30">
      <c r="A36" s="483"/>
      <c r="B36" s="484" t="s">
        <v>450</v>
      </c>
      <c r="C36" s="483"/>
      <c r="D36" s="484"/>
      <c r="E36" s="483"/>
      <c r="F36" s="483"/>
      <c r="G36" s="485" t="s">
        <v>313</v>
      </c>
      <c r="H36" s="486">
        <v>580526</v>
      </c>
      <c r="I36" s="486">
        <v>7930</v>
      </c>
      <c r="J36" s="486">
        <v>150000</v>
      </c>
      <c r="K36" s="486">
        <v>422596</v>
      </c>
      <c r="L36" s="483"/>
      <c r="M36" s="483"/>
    </row>
    <row r="37" spans="1:13" ht="15">
      <c r="A37" s="530"/>
      <c r="B37" s="531" t="s">
        <v>451</v>
      </c>
      <c r="C37" s="530"/>
      <c r="D37" s="531"/>
      <c r="E37" s="530"/>
      <c r="F37" s="530"/>
      <c r="G37" s="532" t="s">
        <v>314</v>
      </c>
      <c r="H37" s="533">
        <v>0</v>
      </c>
      <c r="I37" s="533">
        <v>0</v>
      </c>
      <c r="J37" s="533">
        <v>0</v>
      </c>
      <c r="K37" s="533">
        <v>0</v>
      </c>
      <c r="L37" s="530"/>
      <c r="M37" s="530"/>
    </row>
    <row r="38" spans="1:13" ht="60" customHeight="1">
      <c r="A38" s="535"/>
      <c r="B38" s="536" t="s">
        <v>452</v>
      </c>
      <c r="C38" s="535"/>
      <c r="D38" s="536"/>
      <c r="E38" s="535"/>
      <c r="F38" s="535"/>
      <c r="G38" s="537" t="s">
        <v>315</v>
      </c>
      <c r="H38" s="538">
        <v>819474</v>
      </c>
      <c r="I38" s="538">
        <v>0</v>
      </c>
      <c r="J38" s="538">
        <v>0</v>
      </c>
      <c r="K38" s="538">
        <v>819474</v>
      </c>
      <c r="L38" s="535"/>
      <c r="M38" s="535"/>
    </row>
    <row r="39" spans="1:13" ht="30">
      <c r="A39" s="480" t="s">
        <v>33</v>
      </c>
      <c r="B39" s="481" t="s">
        <v>449</v>
      </c>
      <c r="C39" s="480" t="s">
        <v>1</v>
      </c>
      <c r="D39" s="481" t="s">
        <v>289</v>
      </c>
      <c r="E39" s="480">
        <v>926</v>
      </c>
      <c r="F39" s="480">
        <v>92695</v>
      </c>
      <c r="G39" s="480" t="s">
        <v>312</v>
      </c>
      <c r="H39" s="482">
        <f aca="true" t="shared" si="1" ref="H39:M39">SUM(H40:H42)</f>
        <v>2130000</v>
      </c>
      <c r="I39" s="482">
        <f t="shared" si="1"/>
        <v>0</v>
      </c>
      <c r="J39" s="482">
        <f t="shared" si="1"/>
        <v>30000</v>
      </c>
      <c r="K39" s="482">
        <f t="shared" si="1"/>
        <v>2100000</v>
      </c>
      <c r="L39" s="482">
        <f t="shared" si="1"/>
        <v>0</v>
      </c>
      <c r="M39" s="482">
        <f t="shared" si="1"/>
        <v>0</v>
      </c>
    </row>
    <row r="40" spans="1:13" ht="30">
      <c r="A40" s="483"/>
      <c r="B40" s="484" t="s">
        <v>492</v>
      </c>
      <c r="C40" s="483"/>
      <c r="D40" s="484"/>
      <c r="E40" s="483"/>
      <c r="F40" s="483"/>
      <c r="G40" s="485" t="s">
        <v>313</v>
      </c>
      <c r="H40" s="486">
        <v>1059380</v>
      </c>
      <c r="I40" s="486">
        <v>0</v>
      </c>
      <c r="J40" s="486">
        <v>30000</v>
      </c>
      <c r="K40" s="486">
        <v>1029380</v>
      </c>
      <c r="L40" s="486">
        <v>0</v>
      </c>
      <c r="M40" s="486"/>
    </row>
    <row r="41" spans="1:13" ht="30">
      <c r="A41" s="483"/>
      <c r="B41" s="484" t="s">
        <v>493</v>
      </c>
      <c r="C41" s="483"/>
      <c r="D41" s="484"/>
      <c r="E41" s="483"/>
      <c r="F41" s="483"/>
      <c r="G41" s="485" t="s">
        <v>314</v>
      </c>
      <c r="H41" s="486">
        <v>0</v>
      </c>
      <c r="I41" s="486">
        <v>0</v>
      </c>
      <c r="J41" s="486">
        <v>0</v>
      </c>
      <c r="K41" s="486">
        <v>0</v>
      </c>
      <c r="L41" s="486"/>
      <c r="M41" s="486"/>
    </row>
    <row r="42" spans="1:13" ht="60">
      <c r="A42" s="483"/>
      <c r="B42" s="484" t="s">
        <v>494</v>
      </c>
      <c r="C42" s="483"/>
      <c r="D42" s="484"/>
      <c r="E42" s="483"/>
      <c r="F42" s="483"/>
      <c r="G42" s="487" t="s">
        <v>315</v>
      </c>
      <c r="H42" s="486">
        <v>1070620</v>
      </c>
      <c r="I42" s="486">
        <v>0</v>
      </c>
      <c r="J42" s="486">
        <v>0</v>
      </c>
      <c r="K42" s="486">
        <v>1070620</v>
      </c>
      <c r="L42" s="486">
        <v>0</v>
      </c>
      <c r="M42" s="486"/>
    </row>
    <row r="43" spans="1:13" ht="15">
      <c r="A43" s="483"/>
      <c r="B43" s="484"/>
      <c r="C43" s="483"/>
      <c r="D43" s="484"/>
      <c r="E43" s="483"/>
      <c r="F43" s="483"/>
      <c r="G43" s="483"/>
      <c r="H43" s="486"/>
      <c r="I43" s="486"/>
      <c r="J43" s="486"/>
      <c r="K43" s="486"/>
      <c r="L43" s="486"/>
      <c r="M43" s="486"/>
    </row>
    <row r="44" spans="1:13" ht="15">
      <c r="A44" s="483"/>
      <c r="B44" s="484"/>
      <c r="C44" s="483"/>
      <c r="D44" s="484"/>
      <c r="E44" s="483"/>
      <c r="F44" s="483"/>
      <c r="G44" s="483"/>
      <c r="H44" s="486"/>
      <c r="I44" s="486"/>
      <c r="J44" s="486"/>
      <c r="K44" s="486"/>
      <c r="L44" s="483"/>
      <c r="M44" s="483"/>
    </row>
    <row r="45" spans="1:13" s="492" customFormat="1" ht="14.25">
      <c r="A45" s="489"/>
      <c r="B45" s="490" t="s">
        <v>336</v>
      </c>
      <c r="C45" s="489"/>
      <c r="D45" s="490"/>
      <c r="E45" s="489"/>
      <c r="F45" s="489"/>
      <c r="G45" s="489"/>
      <c r="H45" s="491">
        <f aca="true" t="shared" si="2" ref="H45:M45">SUM(H11,H15,H19,H23,H27,H31,H35,H39,)</f>
        <v>14523678</v>
      </c>
      <c r="I45" s="491">
        <f t="shared" si="2"/>
        <v>82840</v>
      </c>
      <c r="J45" s="491">
        <f t="shared" si="2"/>
        <v>2183000</v>
      </c>
      <c r="K45" s="491">
        <f t="shared" si="2"/>
        <v>7987838</v>
      </c>
      <c r="L45" s="491">
        <f t="shared" si="2"/>
        <v>2700000</v>
      </c>
      <c r="M45" s="491">
        <f t="shared" si="2"/>
        <v>1570000</v>
      </c>
    </row>
    <row r="46" spans="1:13" s="492" customFormat="1" ht="14.25">
      <c r="A46" s="489"/>
      <c r="B46" s="493" t="s">
        <v>313</v>
      </c>
      <c r="C46" s="489"/>
      <c r="D46" s="490"/>
      <c r="E46" s="489"/>
      <c r="F46" s="489"/>
      <c r="G46" s="489"/>
      <c r="H46" s="491">
        <f aca="true" t="shared" si="3" ref="H46:M47">SUM(H12,H16,H20,H24,H28,H32,H36,H40)</f>
        <v>6523154</v>
      </c>
      <c r="I46" s="491">
        <f t="shared" si="3"/>
        <v>82840</v>
      </c>
      <c r="J46" s="491">
        <f t="shared" si="3"/>
        <v>1026459</v>
      </c>
      <c r="K46" s="491">
        <f t="shared" si="3"/>
        <v>3535511</v>
      </c>
      <c r="L46" s="491">
        <f t="shared" si="3"/>
        <v>864000</v>
      </c>
      <c r="M46" s="491">
        <f t="shared" si="3"/>
        <v>1014344</v>
      </c>
    </row>
    <row r="47" spans="1:13" s="492" customFormat="1" ht="14.25">
      <c r="A47" s="489"/>
      <c r="B47" s="493" t="s">
        <v>314</v>
      </c>
      <c r="C47" s="489"/>
      <c r="D47" s="490"/>
      <c r="E47" s="489"/>
      <c r="F47" s="489"/>
      <c r="G47" s="489"/>
      <c r="H47" s="491">
        <f t="shared" si="3"/>
        <v>0</v>
      </c>
      <c r="I47" s="491">
        <f t="shared" si="3"/>
        <v>0</v>
      </c>
      <c r="J47" s="491">
        <f t="shared" si="3"/>
        <v>0</v>
      </c>
      <c r="K47" s="491">
        <f t="shared" si="3"/>
        <v>0</v>
      </c>
      <c r="L47" s="491">
        <f t="shared" si="3"/>
        <v>0</v>
      </c>
      <c r="M47" s="491">
        <f t="shared" si="3"/>
        <v>0</v>
      </c>
    </row>
    <row r="48" spans="1:13" s="492" customFormat="1" ht="28.5" customHeight="1">
      <c r="A48" s="494"/>
      <c r="B48" s="495" t="s">
        <v>315</v>
      </c>
      <c r="C48" s="494"/>
      <c r="D48" s="496"/>
      <c r="E48" s="494"/>
      <c r="F48" s="494"/>
      <c r="G48" s="494"/>
      <c r="H48" s="497">
        <f aca="true" t="shared" si="4" ref="H48:M48">SUM(H14,H18,H22,H26,H30,H34,H38,H42)</f>
        <v>8000524</v>
      </c>
      <c r="I48" s="497">
        <f t="shared" si="4"/>
        <v>0</v>
      </c>
      <c r="J48" s="497">
        <f t="shared" si="4"/>
        <v>1156541</v>
      </c>
      <c r="K48" s="497">
        <f t="shared" si="4"/>
        <v>4452327</v>
      </c>
      <c r="L48" s="497">
        <f t="shared" si="4"/>
        <v>1836000</v>
      </c>
      <c r="M48" s="497">
        <f t="shared" si="4"/>
        <v>555656</v>
      </c>
    </row>
  </sheetData>
  <mergeCells count="11">
    <mergeCell ref="G9:H9"/>
    <mergeCell ref="J9:J10"/>
    <mergeCell ref="K9:M9"/>
    <mergeCell ref="A7:M7"/>
    <mergeCell ref="A9:A10"/>
    <mergeCell ref="B9:B10"/>
    <mergeCell ref="C9:C10"/>
    <mergeCell ref="D9:D10"/>
    <mergeCell ref="F9:F10"/>
    <mergeCell ref="E9:E10"/>
    <mergeCell ref="I9:I10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50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M30"/>
  <sheetViews>
    <sheetView workbookViewId="0" topLeftCell="C1">
      <selection activeCell="D33" sqref="D33"/>
    </sheetView>
  </sheetViews>
  <sheetFormatPr defaultColWidth="9.00390625" defaultRowHeight="12.75"/>
  <cols>
    <col min="1" max="1" width="4.625" style="46" customWidth="1"/>
    <col min="2" max="2" width="35.375" style="296" customWidth="1"/>
    <col min="3" max="3" width="9.125" style="46" customWidth="1"/>
    <col min="4" max="4" width="10.375" style="296" customWidth="1"/>
    <col min="5" max="6" width="9.125" style="46" customWidth="1"/>
    <col min="7" max="7" width="29.875" style="46" customWidth="1"/>
    <col min="8" max="8" width="9.875" style="355" bestFit="1" customWidth="1"/>
    <col min="9" max="10" width="9.875" style="355" customWidth="1"/>
    <col min="11" max="16384" width="9.125" style="46" customWidth="1"/>
  </cols>
  <sheetData>
    <row r="1" ht="12.75">
      <c r="J1" s="257"/>
    </row>
    <row r="2" spans="2:10" s="114" customFormat="1" ht="12">
      <c r="B2" s="295"/>
      <c r="D2" s="295"/>
      <c r="H2" s="353"/>
      <c r="I2" s="353"/>
      <c r="J2" s="299" t="s">
        <v>324</v>
      </c>
    </row>
    <row r="3" spans="2:10" s="114" customFormat="1" ht="12">
      <c r="B3" s="295"/>
      <c r="D3" s="295"/>
      <c r="H3" s="353"/>
      <c r="I3" s="353"/>
      <c r="J3" s="299" t="s">
        <v>479</v>
      </c>
    </row>
    <row r="4" spans="2:10" s="114" customFormat="1" ht="12">
      <c r="B4" s="295"/>
      <c r="D4" s="295"/>
      <c r="H4" s="353"/>
      <c r="I4" s="353"/>
      <c r="J4" s="299" t="s">
        <v>321</v>
      </c>
    </row>
    <row r="5" spans="2:10" s="114" customFormat="1" ht="12">
      <c r="B5" s="295"/>
      <c r="D5" s="295"/>
      <c r="H5" s="353"/>
      <c r="I5" s="353"/>
      <c r="J5" s="299" t="s">
        <v>478</v>
      </c>
    </row>
    <row r="6" spans="2:10" s="114" customFormat="1" ht="12">
      <c r="B6" s="295"/>
      <c r="D6" s="295"/>
      <c r="H6" s="353"/>
      <c r="I6" s="353"/>
      <c r="J6" s="353"/>
    </row>
    <row r="8" spans="1:13" ht="12.75">
      <c r="A8" s="579" t="s">
        <v>354</v>
      </c>
      <c r="B8" s="579"/>
      <c r="C8" s="579"/>
      <c r="D8" s="579"/>
      <c r="E8" s="579"/>
      <c r="F8" s="579"/>
      <c r="G8" s="579"/>
      <c r="H8" s="579"/>
      <c r="I8" s="579"/>
      <c r="J8" s="579"/>
      <c r="K8" s="579"/>
      <c r="L8" s="579"/>
      <c r="M8" s="579"/>
    </row>
    <row r="9" spans="1:13" ht="12.75">
      <c r="A9" s="287"/>
      <c r="B9" s="287"/>
      <c r="C9" s="287"/>
      <c r="D9" s="287"/>
      <c r="E9" s="287"/>
      <c r="F9" s="287"/>
      <c r="G9" s="287"/>
      <c r="H9" s="354"/>
      <c r="I9" s="354"/>
      <c r="J9" s="354"/>
      <c r="K9" s="287"/>
      <c r="L9" s="287"/>
      <c r="M9" s="287"/>
    </row>
    <row r="10" ht="12.75">
      <c r="M10" s="288" t="s">
        <v>305</v>
      </c>
    </row>
    <row r="11" spans="1:13" ht="48" customHeight="1">
      <c r="A11" s="578" t="s">
        <v>287</v>
      </c>
      <c r="B11" s="578" t="s">
        <v>306</v>
      </c>
      <c r="C11" s="578" t="s">
        <v>307</v>
      </c>
      <c r="D11" s="580" t="s">
        <v>73</v>
      </c>
      <c r="E11" s="578" t="s">
        <v>14</v>
      </c>
      <c r="F11" s="580" t="s">
        <v>15</v>
      </c>
      <c r="G11" s="578" t="s">
        <v>308</v>
      </c>
      <c r="H11" s="578"/>
      <c r="I11" s="582" t="s">
        <v>355</v>
      </c>
      <c r="J11" s="584" t="s">
        <v>351</v>
      </c>
      <c r="K11" s="578" t="s">
        <v>357</v>
      </c>
      <c r="L11" s="578"/>
      <c r="M11" s="578"/>
    </row>
    <row r="12" spans="1:13" ht="24">
      <c r="A12" s="578"/>
      <c r="B12" s="578"/>
      <c r="C12" s="578"/>
      <c r="D12" s="581"/>
      <c r="E12" s="578"/>
      <c r="F12" s="581"/>
      <c r="G12" s="289" t="s">
        <v>309</v>
      </c>
      <c r="H12" s="356" t="s">
        <v>310</v>
      </c>
      <c r="I12" s="583"/>
      <c r="J12" s="584"/>
      <c r="K12" s="289">
        <v>2010</v>
      </c>
      <c r="L12" s="289">
        <v>2011</v>
      </c>
      <c r="M12" s="289" t="s">
        <v>356</v>
      </c>
    </row>
    <row r="13" spans="1:13" ht="25.5" hidden="1">
      <c r="A13" s="290" t="s">
        <v>22</v>
      </c>
      <c r="B13" s="297" t="s">
        <v>318</v>
      </c>
      <c r="C13" s="290" t="s">
        <v>420</v>
      </c>
      <c r="D13" s="297" t="s">
        <v>289</v>
      </c>
      <c r="E13" s="290">
        <v>801</v>
      </c>
      <c r="F13" s="290">
        <v>80101</v>
      </c>
      <c r="G13" s="290" t="s">
        <v>312</v>
      </c>
      <c r="H13" s="362">
        <f>SUM(H14:H16)</f>
        <v>0</v>
      </c>
      <c r="I13" s="362">
        <f>SUM(I14:I16)</f>
        <v>0</v>
      </c>
      <c r="J13" s="362">
        <f>SUM(J14:J16)</f>
        <v>0</v>
      </c>
      <c r="K13" s="290"/>
      <c r="L13" s="290"/>
      <c r="M13" s="290"/>
    </row>
    <row r="14" spans="1:13" ht="25.5" hidden="1">
      <c r="A14" s="291"/>
      <c r="B14" s="298" t="s">
        <v>319</v>
      </c>
      <c r="C14" s="291"/>
      <c r="D14" s="298"/>
      <c r="E14" s="291"/>
      <c r="F14" s="291"/>
      <c r="G14" s="292" t="s">
        <v>313</v>
      </c>
      <c r="H14" s="359"/>
      <c r="I14" s="359"/>
      <c r="J14" s="359"/>
      <c r="K14" s="291"/>
      <c r="L14" s="291"/>
      <c r="M14" s="291"/>
    </row>
    <row r="15" spans="1:13" ht="38.25" hidden="1">
      <c r="A15" s="291"/>
      <c r="B15" s="298" t="s">
        <v>320</v>
      </c>
      <c r="C15" s="291"/>
      <c r="D15" s="298"/>
      <c r="E15" s="291"/>
      <c r="F15" s="291"/>
      <c r="G15" s="292" t="s">
        <v>314</v>
      </c>
      <c r="H15" s="359"/>
      <c r="I15" s="359"/>
      <c r="J15" s="359"/>
      <c r="K15" s="291"/>
      <c r="L15" s="291"/>
      <c r="M15" s="291"/>
    </row>
    <row r="16" spans="1:13" ht="24" hidden="1">
      <c r="A16" s="291"/>
      <c r="B16" s="298" t="s">
        <v>323</v>
      </c>
      <c r="C16" s="291"/>
      <c r="D16" s="298"/>
      <c r="E16" s="291"/>
      <c r="F16" s="291"/>
      <c r="G16" s="293" t="s">
        <v>315</v>
      </c>
      <c r="H16" s="359"/>
      <c r="I16" s="359"/>
      <c r="J16" s="359"/>
      <c r="K16" s="291"/>
      <c r="L16" s="291"/>
      <c r="M16" s="291"/>
    </row>
    <row r="17" spans="1:13" ht="38.25" hidden="1">
      <c r="A17" s="290" t="s">
        <v>23</v>
      </c>
      <c r="B17" s="297" t="s">
        <v>409</v>
      </c>
      <c r="C17" s="290" t="s">
        <v>317</v>
      </c>
      <c r="D17" s="297" t="s">
        <v>322</v>
      </c>
      <c r="E17" s="290">
        <v>801</v>
      </c>
      <c r="F17" s="290">
        <v>80101</v>
      </c>
      <c r="G17" s="290" t="s">
        <v>312</v>
      </c>
      <c r="H17" s="362">
        <f>SUM(H18:H20)</f>
        <v>0</v>
      </c>
      <c r="I17" s="362">
        <f>SUM(I18:I20)</f>
        <v>0</v>
      </c>
      <c r="J17" s="362">
        <f>SUM(J18:J20)</f>
        <v>0</v>
      </c>
      <c r="K17" s="290"/>
      <c r="L17" s="290"/>
      <c r="M17" s="290"/>
    </row>
    <row r="18" spans="1:13" ht="12.75" hidden="1">
      <c r="A18" s="291"/>
      <c r="B18" s="298"/>
      <c r="C18" s="291"/>
      <c r="D18" s="298"/>
      <c r="E18" s="291"/>
      <c r="F18" s="291"/>
      <c r="G18" s="292" t="s">
        <v>313</v>
      </c>
      <c r="H18" s="359"/>
      <c r="I18" s="359"/>
      <c r="J18" s="359"/>
      <c r="K18" s="291"/>
      <c r="L18" s="291"/>
      <c r="M18" s="291"/>
    </row>
    <row r="19" spans="1:13" ht="12.75" hidden="1">
      <c r="A19" s="291"/>
      <c r="B19" s="298"/>
      <c r="C19" s="291"/>
      <c r="D19" s="298"/>
      <c r="E19" s="291"/>
      <c r="F19" s="291"/>
      <c r="G19" s="292" t="s">
        <v>314</v>
      </c>
      <c r="H19" s="359"/>
      <c r="I19" s="359"/>
      <c r="J19" s="359"/>
      <c r="K19" s="291"/>
      <c r="L19" s="291"/>
      <c r="M19" s="291"/>
    </row>
    <row r="20" spans="1:13" ht="24" hidden="1">
      <c r="A20" s="291"/>
      <c r="B20" s="298" t="s">
        <v>410</v>
      </c>
      <c r="C20" s="291"/>
      <c r="D20" s="298"/>
      <c r="E20" s="291"/>
      <c r="F20" s="291"/>
      <c r="G20" s="293" t="s">
        <v>315</v>
      </c>
      <c r="H20" s="359"/>
      <c r="I20" s="359"/>
      <c r="J20" s="359"/>
      <c r="K20" s="291"/>
      <c r="L20" s="291"/>
      <c r="M20" s="291"/>
    </row>
    <row r="21" spans="1:13" ht="12.75" hidden="1">
      <c r="A21" s="291"/>
      <c r="B21" s="298"/>
      <c r="C21" s="291"/>
      <c r="D21" s="298"/>
      <c r="E21" s="291"/>
      <c r="F21" s="291"/>
      <c r="G21" s="291"/>
      <c r="H21" s="359"/>
      <c r="I21" s="359"/>
      <c r="J21" s="359"/>
      <c r="K21" s="291"/>
      <c r="L21" s="291"/>
      <c r="M21" s="291"/>
    </row>
    <row r="22" spans="1:13" ht="25.5">
      <c r="A22" s="290" t="s">
        <v>22</v>
      </c>
      <c r="B22" s="297" t="s">
        <v>411</v>
      </c>
      <c r="C22" s="290" t="s">
        <v>457</v>
      </c>
      <c r="D22" s="297" t="s">
        <v>413</v>
      </c>
      <c r="E22" s="290">
        <v>853</v>
      </c>
      <c r="F22" s="290">
        <v>85395</v>
      </c>
      <c r="G22" s="290" t="s">
        <v>312</v>
      </c>
      <c r="H22" s="362">
        <f>SUM(H23:H25)</f>
        <v>237188.99000000002</v>
      </c>
      <c r="I22" s="362">
        <f>SUM(I23:I25)</f>
        <v>108932.98999999999</v>
      </c>
      <c r="J22" s="362">
        <f>SUM(J23:J25)</f>
        <v>128256</v>
      </c>
      <c r="K22" s="290"/>
      <c r="L22" s="290"/>
      <c r="M22" s="290"/>
    </row>
    <row r="23" spans="1:13" ht="12.75">
      <c r="A23" s="291"/>
      <c r="B23" s="298" t="s">
        <v>414</v>
      </c>
      <c r="C23" s="291"/>
      <c r="D23" s="298"/>
      <c r="E23" s="291"/>
      <c r="F23" s="291"/>
      <c r="G23" s="292" t="s">
        <v>313</v>
      </c>
      <c r="H23" s="359">
        <f>SUM(I23:M23)</f>
        <v>27233</v>
      </c>
      <c r="I23" s="359">
        <v>13760</v>
      </c>
      <c r="J23" s="359">
        <v>13473</v>
      </c>
      <c r="K23" s="291"/>
      <c r="L23" s="291"/>
      <c r="M23" s="291"/>
    </row>
    <row r="24" spans="1:13" ht="51">
      <c r="A24" s="291"/>
      <c r="B24" s="298" t="s">
        <v>415</v>
      </c>
      <c r="C24" s="291"/>
      <c r="D24" s="298"/>
      <c r="E24" s="291"/>
      <c r="F24" s="291"/>
      <c r="G24" s="292" t="s">
        <v>314</v>
      </c>
      <c r="H24" s="359">
        <f>SUM(I24:M24)</f>
        <v>8345.349999999999</v>
      </c>
      <c r="I24" s="359">
        <v>2579.95</v>
      </c>
      <c r="J24" s="359">
        <v>5765.4</v>
      </c>
      <c r="K24" s="291"/>
      <c r="L24" s="291"/>
      <c r="M24" s="291"/>
    </row>
    <row r="25" spans="1:13" ht="38.25">
      <c r="A25" s="291"/>
      <c r="B25" s="298" t="s">
        <v>416</v>
      </c>
      <c r="C25" s="291"/>
      <c r="D25" s="298"/>
      <c r="E25" s="291"/>
      <c r="F25" s="291"/>
      <c r="G25" s="293" t="s">
        <v>315</v>
      </c>
      <c r="H25" s="359">
        <f>SUM(I25:M25)</f>
        <v>201610.64</v>
      </c>
      <c r="I25" s="359">
        <v>92593.04</v>
      </c>
      <c r="J25" s="359">
        <v>109017.6</v>
      </c>
      <c r="K25" s="291"/>
      <c r="L25" s="291"/>
      <c r="M25" s="291"/>
    </row>
    <row r="26" spans="1:13" ht="12.75">
      <c r="A26" s="291"/>
      <c r="B26" s="298"/>
      <c r="C26" s="291"/>
      <c r="D26" s="298"/>
      <c r="E26" s="291"/>
      <c r="F26" s="291"/>
      <c r="G26" s="291"/>
      <c r="H26" s="359"/>
      <c r="I26" s="359"/>
      <c r="J26" s="359"/>
      <c r="K26" s="291"/>
      <c r="L26" s="291"/>
      <c r="M26" s="291"/>
    </row>
    <row r="27" spans="1:13" s="365" customFormat="1" ht="12.75">
      <c r="A27" s="363"/>
      <c r="B27" s="364" t="s">
        <v>316</v>
      </c>
      <c r="C27" s="363"/>
      <c r="D27" s="364"/>
      <c r="E27" s="363"/>
      <c r="F27" s="363"/>
      <c r="G27" s="363"/>
      <c r="H27" s="357">
        <f aca="true" t="shared" si="0" ref="H27:J30">SUM(H13,H17,H22)</f>
        <v>237188.99000000002</v>
      </c>
      <c r="I27" s="357">
        <f t="shared" si="0"/>
        <v>108932.98999999999</v>
      </c>
      <c r="J27" s="357">
        <f t="shared" si="0"/>
        <v>128256</v>
      </c>
      <c r="K27" s="363"/>
      <c r="L27" s="363"/>
      <c r="M27" s="363"/>
    </row>
    <row r="28" spans="1:13" s="365" customFormat="1" ht="12.75">
      <c r="A28" s="363"/>
      <c r="B28" s="366" t="s">
        <v>313</v>
      </c>
      <c r="C28" s="363"/>
      <c r="D28" s="364"/>
      <c r="E28" s="363"/>
      <c r="F28" s="363"/>
      <c r="G28" s="363"/>
      <c r="H28" s="357">
        <f t="shared" si="0"/>
        <v>27233</v>
      </c>
      <c r="I28" s="357">
        <f t="shared" si="0"/>
        <v>13760</v>
      </c>
      <c r="J28" s="357">
        <f t="shared" si="0"/>
        <v>13473</v>
      </c>
      <c r="K28" s="363"/>
      <c r="L28" s="363"/>
      <c r="M28" s="363"/>
    </row>
    <row r="29" spans="1:13" s="365" customFormat="1" ht="12.75">
      <c r="A29" s="363"/>
      <c r="B29" s="366" t="s">
        <v>314</v>
      </c>
      <c r="C29" s="363"/>
      <c r="D29" s="364"/>
      <c r="E29" s="363"/>
      <c r="F29" s="363"/>
      <c r="G29" s="363"/>
      <c r="H29" s="357">
        <f t="shared" si="0"/>
        <v>8345.349999999999</v>
      </c>
      <c r="I29" s="357">
        <f t="shared" si="0"/>
        <v>2579.95</v>
      </c>
      <c r="J29" s="357">
        <f t="shared" si="0"/>
        <v>5765.4</v>
      </c>
      <c r="K29" s="363"/>
      <c r="L29" s="363"/>
      <c r="M29" s="363"/>
    </row>
    <row r="30" spans="1:13" s="365" customFormat="1" ht="28.5" customHeight="1">
      <c r="A30" s="367"/>
      <c r="B30" s="368" t="s">
        <v>315</v>
      </c>
      <c r="C30" s="367"/>
      <c r="D30" s="369"/>
      <c r="E30" s="367"/>
      <c r="F30" s="367"/>
      <c r="G30" s="367"/>
      <c r="H30" s="361">
        <f t="shared" si="0"/>
        <v>201610.64</v>
      </c>
      <c r="I30" s="361">
        <f t="shared" si="0"/>
        <v>92593.04</v>
      </c>
      <c r="J30" s="361">
        <f t="shared" si="0"/>
        <v>109017.6</v>
      </c>
      <c r="K30" s="367"/>
      <c r="L30" s="367"/>
      <c r="M30" s="367"/>
    </row>
  </sheetData>
  <mergeCells count="11">
    <mergeCell ref="J11:J12"/>
    <mergeCell ref="K11:M11"/>
    <mergeCell ref="A8:M8"/>
    <mergeCell ref="A11:A12"/>
    <mergeCell ref="B11:B12"/>
    <mergeCell ref="C11:C12"/>
    <mergeCell ref="D11:D12"/>
    <mergeCell ref="F11:F12"/>
    <mergeCell ref="E11:E12"/>
    <mergeCell ref="I11:I12"/>
    <mergeCell ref="G11:H11"/>
  </mergeCells>
  <printOptions/>
  <pageMargins left="0.75" right="0.75" top="1" bottom="1" header="0.5" footer="0.5"/>
  <pageSetup fitToHeight="1" fitToWidth="1" horizontalDpi="600" verticalDpi="600" orientation="landscape" paperSize="9" scale="80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2:F24"/>
  <sheetViews>
    <sheetView workbookViewId="0" topLeftCell="A1">
      <selection activeCell="B28" sqref="B28"/>
    </sheetView>
  </sheetViews>
  <sheetFormatPr defaultColWidth="9.00390625" defaultRowHeight="12.75"/>
  <cols>
    <col min="1" max="1" width="4.625" style="46" customWidth="1"/>
    <col min="2" max="2" width="43.25390625" style="46" customWidth="1"/>
    <col min="3" max="3" width="12.00390625" style="355" customWidth="1"/>
    <col min="4" max="4" width="12.125" style="257" customWidth="1"/>
    <col min="5" max="5" width="11.125" style="257" customWidth="1"/>
    <col min="6" max="6" width="11.75390625" style="257" customWidth="1"/>
    <col min="7" max="16384" width="9.125" style="46" customWidth="1"/>
  </cols>
  <sheetData>
    <row r="2" spans="3:6" s="114" customFormat="1" ht="12.75">
      <c r="C2" s="257"/>
      <c r="D2" s="257"/>
      <c r="E2" s="257"/>
      <c r="F2" s="299"/>
    </row>
    <row r="3" spans="3:6" s="114" customFormat="1" ht="12">
      <c r="C3" s="299" t="s">
        <v>477</v>
      </c>
      <c r="D3" s="299"/>
      <c r="E3" s="299"/>
      <c r="F3" s="299"/>
    </row>
    <row r="4" spans="3:6" s="114" customFormat="1" ht="12">
      <c r="C4" s="299" t="s">
        <v>502</v>
      </c>
      <c r="D4" s="299"/>
      <c r="E4" s="299"/>
      <c r="F4" s="299"/>
    </row>
    <row r="5" spans="3:6" s="114" customFormat="1" ht="12">
      <c r="C5" s="299" t="s">
        <v>321</v>
      </c>
      <c r="D5" s="299"/>
      <c r="E5" s="299"/>
      <c r="F5" s="299"/>
    </row>
    <row r="6" spans="3:5" ht="12.75">
      <c r="C6" s="299" t="s">
        <v>501</v>
      </c>
      <c r="D6" s="299"/>
      <c r="E6" s="299"/>
    </row>
    <row r="8" spans="1:6" ht="25.5" customHeight="1">
      <c r="A8" s="586" t="s">
        <v>350</v>
      </c>
      <c r="B8" s="586"/>
      <c r="C8" s="586"/>
      <c r="D8" s="586"/>
      <c r="E8" s="586"/>
      <c r="F8" s="586"/>
    </row>
    <row r="9" spans="1:6" ht="25.5" customHeight="1">
      <c r="A9" s="287"/>
      <c r="B9" s="287"/>
      <c r="C9" s="354"/>
      <c r="D9" s="300"/>
      <c r="E9" s="300"/>
      <c r="F9" s="300"/>
    </row>
    <row r="10" ht="12.75">
      <c r="F10" s="313" t="s">
        <v>305</v>
      </c>
    </row>
    <row r="11" spans="1:6" ht="35.25" customHeight="1">
      <c r="A11" s="578" t="s">
        <v>287</v>
      </c>
      <c r="B11" s="578" t="s">
        <v>333</v>
      </c>
      <c r="C11" s="584" t="s">
        <v>351</v>
      </c>
      <c r="D11" s="585" t="s">
        <v>353</v>
      </c>
      <c r="E11" s="585"/>
      <c r="F11" s="585"/>
    </row>
    <row r="12" spans="1:6" ht="27.75" customHeight="1">
      <c r="A12" s="578"/>
      <c r="B12" s="578"/>
      <c r="C12" s="584"/>
      <c r="D12" s="471">
        <v>2010</v>
      </c>
      <c r="E12" s="471">
        <v>2011</v>
      </c>
      <c r="F12" s="301" t="s">
        <v>496</v>
      </c>
    </row>
    <row r="13" spans="1:6" ht="12.75">
      <c r="A13" s="310" t="s">
        <v>334</v>
      </c>
      <c r="B13" s="291" t="s">
        <v>316</v>
      </c>
      <c r="C13" s="357">
        <f>SUM(C14:C16)</f>
        <v>128256</v>
      </c>
      <c r="D13" s="357">
        <f>SUM(D14:D16)</f>
        <v>0</v>
      </c>
      <c r="E13" s="358"/>
      <c r="F13" s="358"/>
    </row>
    <row r="14" spans="1:6" ht="12.75">
      <c r="A14" s="291"/>
      <c r="B14" s="311" t="s">
        <v>313</v>
      </c>
      <c r="C14" s="359">
        <v>13473</v>
      </c>
      <c r="D14" s="302"/>
      <c r="E14" s="302"/>
      <c r="F14" s="302"/>
    </row>
    <row r="15" spans="1:6" ht="12.75">
      <c r="A15" s="291"/>
      <c r="B15" s="311" t="s">
        <v>314</v>
      </c>
      <c r="C15" s="359">
        <v>5765.4</v>
      </c>
      <c r="D15" s="302"/>
      <c r="E15" s="302"/>
      <c r="F15" s="302"/>
    </row>
    <row r="16" spans="1:6" ht="12.75">
      <c r="A16" s="294"/>
      <c r="B16" s="312" t="s">
        <v>315</v>
      </c>
      <c r="C16" s="360">
        <v>109017.6</v>
      </c>
      <c r="D16" s="303"/>
      <c r="E16" s="303"/>
      <c r="F16" s="303"/>
    </row>
    <row r="17" spans="1:6" ht="12.75">
      <c r="A17" s="310" t="s">
        <v>335</v>
      </c>
      <c r="B17" s="291" t="s">
        <v>336</v>
      </c>
      <c r="C17" s="357">
        <f>SUM(C18:C20)</f>
        <v>2183000</v>
      </c>
      <c r="D17" s="357">
        <f>SUM(D18:D20)</f>
        <v>7987838</v>
      </c>
      <c r="E17" s="357">
        <f>SUM(E18:E20)</f>
        <v>2700000</v>
      </c>
      <c r="F17" s="357">
        <f>SUM(F18:F20)</f>
        <v>1570000</v>
      </c>
    </row>
    <row r="18" spans="1:6" ht="12.75">
      <c r="A18" s="291"/>
      <c r="B18" s="311" t="s">
        <v>313</v>
      </c>
      <c r="C18" s="359">
        <v>1026459</v>
      </c>
      <c r="D18" s="359">
        <v>3535511</v>
      </c>
      <c r="E18" s="359">
        <v>864000</v>
      </c>
      <c r="F18" s="359">
        <v>1014344</v>
      </c>
    </row>
    <row r="19" spans="1:6" ht="12.75">
      <c r="A19" s="291"/>
      <c r="B19" s="311" t="s">
        <v>314</v>
      </c>
      <c r="C19" s="359">
        <v>0</v>
      </c>
      <c r="D19" s="359">
        <v>0</v>
      </c>
      <c r="E19" s="359"/>
      <c r="F19" s="359"/>
    </row>
    <row r="20" spans="1:6" ht="12.75">
      <c r="A20" s="294"/>
      <c r="B20" s="312" t="s">
        <v>315</v>
      </c>
      <c r="C20" s="360">
        <v>1156541</v>
      </c>
      <c r="D20" s="360">
        <v>4452327</v>
      </c>
      <c r="E20" s="360">
        <v>1836000</v>
      </c>
      <c r="F20" s="360">
        <v>555656</v>
      </c>
    </row>
    <row r="21" spans="1:6" ht="12.75">
      <c r="A21" s="310"/>
      <c r="B21" s="291" t="s">
        <v>337</v>
      </c>
      <c r="C21" s="357">
        <f aca="true" t="shared" si="0" ref="C21:F24">SUM(C13,C17)</f>
        <v>2311256</v>
      </c>
      <c r="D21" s="357">
        <f t="shared" si="0"/>
        <v>7987838</v>
      </c>
      <c r="E21" s="357">
        <f t="shared" si="0"/>
        <v>2700000</v>
      </c>
      <c r="F21" s="357">
        <f t="shared" si="0"/>
        <v>1570000</v>
      </c>
    </row>
    <row r="22" spans="1:6" ht="12.75">
      <c r="A22" s="291"/>
      <c r="B22" s="311" t="s">
        <v>313</v>
      </c>
      <c r="C22" s="357">
        <f t="shared" si="0"/>
        <v>1039932</v>
      </c>
      <c r="D22" s="357">
        <f t="shared" si="0"/>
        <v>3535511</v>
      </c>
      <c r="E22" s="357">
        <f t="shared" si="0"/>
        <v>864000</v>
      </c>
      <c r="F22" s="357">
        <f t="shared" si="0"/>
        <v>1014344</v>
      </c>
    </row>
    <row r="23" spans="1:6" ht="12.75">
      <c r="A23" s="291"/>
      <c r="B23" s="311" t="s">
        <v>314</v>
      </c>
      <c r="C23" s="357">
        <f t="shared" si="0"/>
        <v>5765.4</v>
      </c>
      <c r="D23" s="357">
        <f t="shared" si="0"/>
        <v>0</v>
      </c>
      <c r="E23" s="357">
        <f t="shared" si="0"/>
        <v>0</v>
      </c>
      <c r="F23" s="357">
        <f t="shared" si="0"/>
        <v>0</v>
      </c>
    </row>
    <row r="24" spans="1:6" ht="12.75">
      <c r="A24" s="294"/>
      <c r="B24" s="312" t="s">
        <v>315</v>
      </c>
      <c r="C24" s="361">
        <f t="shared" si="0"/>
        <v>1265558.6</v>
      </c>
      <c r="D24" s="361">
        <f t="shared" si="0"/>
        <v>4452327</v>
      </c>
      <c r="E24" s="361">
        <f t="shared" si="0"/>
        <v>1836000</v>
      </c>
      <c r="F24" s="361">
        <f t="shared" si="0"/>
        <v>555656</v>
      </c>
    </row>
  </sheetData>
  <mergeCells count="5">
    <mergeCell ref="C11:C12"/>
    <mergeCell ref="D11:F11"/>
    <mergeCell ref="A8:F8"/>
    <mergeCell ref="A11:A12"/>
    <mergeCell ref="B11:B12"/>
  </mergeCells>
  <printOptions/>
  <pageMargins left="0.75" right="0.75" top="1" bottom="1" header="0.5" footer="0.5"/>
  <pageSetup fitToHeight="1" fitToWidth="1" horizontalDpi="600" verticalDpi="600" orientation="portrait" paperSize="9" scale="92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selection activeCell="A1" sqref="A1:P1"/>
    </sheetView>
  </sheetViews>
  <sheetFormatPr defaultColWidth="9.00390625" defaultRowHeight="12.75"/>
  <cols>
    <col min="1" max="1" width="5.625" style="237" customWidth="1"/>
    <col min="2" max="2" width="4.875" style="237" bestFit="1" customWidth="1"/>
    <col min="3" max="3" width="6.25390625" style="237" bestFit="1" customWidth="1"/>
    <col min="4" max="4" width="18.875" style="237" customWidth="1"/>
    <col min="5" max="5" width="10.625" style="237" customWidth="1"/>
    <col min="6" max="6" width="11.25390625" style="243" customWidth="1"/>
    <col min="7" max="7" width="11.25390625" style="237" customWidth="1"/>
    <col min="8" max="8" width="8.75390625" style="237" customWidth="1"/>
    <col min="9" max="9" width="9.00390625" style="237" customWidth="1"/>
    <col min="10" max="10" width="2.375" style="237" customWidth="1"/>
    <col min="11" max="11" width="11.00390625" style="237" customWidth="1"/>
    <col min="12" max="12" width="12.875" style="237" customWidth="1"/>
    <col min="13" max="13" width="8.875" style="237" customWidth="1"/>
    <col min="14" max="14" width="8.75390625" style="237" bestFit="1" customWidth="1"/>
    <col min="15" max="15" width="10.25390625" style="237" customWidth="1"/>
    <col min="16" max="16" width="16.75390625" style="237" customWidth="1"/>
    <col min="17" max="16384" width="9.125" style="237" customWidth="1"/>
  </cols>
  <sheetData>
    <row r="1" spans="1:16" ht="11.25">
      <c r="A1" s="587" t="s">
        <v>461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</row>
    <row r="2" spans="1:16" ht="10.5" customHeight="1">
      <c r="A2" s="236"/>
      <c r="B2" s="236"/>
      <c r="C2" s="236"/>
      <c r="D2" s="236"/>
      <c r="E2" s="236"/>
      <c r="F2" s="241"/>
      <c r="G2" s="236"/>
      <c r="H2" s="236"/>
      <c r="I2" s="236"/>
      <c r="J2" s="236"/>
      <c r="K2" s="236"/>
      <c r="L2" s="236"/>
      <c r="M2" s="236"/>
      <c r="N2" s="236"/>
      <c r="O2" s="236"/>
      <c r="P2" s="8" t="s">
        <v>51</v>
      </c>
    </row>
    <row r="3" spans="1:16" s="238" customFormat="1" ht="19.5" customHeight="1">
      <c r="A3" s="588" t="s">
        <v>67</v>
      </c>
      <c r="B3" s="588" t="s">
        <v>14</v>
      </c>
      <c r="C3" s="588" t="s">
        <v>50</v>
      </c>
      <c r="D3" s="589" t="s">
        <v>88</v>
      </c>
      <c r="E3" s="589" t="s">
        <v>68</v>
      </c>
      <c r="F3" s="563" t="s">
        <v>342</v>
      </c>
      <c r="G3" s="555" t="s">
        <v>76</v>
      </c>
      <c r="H3" s="555"/>
      <c r="I3" s="555"/>
      <c r="J3" s="555"/>
      <c r="K3" s="555"/>
      <c r="L3" s="555"/>
      <c r="M3" s="555"/>
      <c r="N3" s="555"/>
      <c r="O3" s="590"/>
      <c r="P3" s="589" t="s">
        <v>73</v>
      </c>
    </row>
    <row r="4" spans="1:16" s="238" customFormat="1" ht="19.5" customHeight="1">
      <c r="A4" s="588"/>
      <c r="B4" s="588"/>
      <c r="C4" s="588"/>
      <c r="D4" s="589"/>
      <c r="E4" s="589"/>
      <c r="F4" s="553"/>
      <c r="G4" s="590" t="s">
        <v>341</v>
      </c>
      <c r="H4" s="589" t="s">
        <v>26</v>
      </c>
      <c r="I4" s="589"/>
      <c r="J4" s="589"/>
      <c r="K4" s="589"/>
      <c r="L4" s="589"/>
      <c r="M4" s="589" t="s">
        <v>292</v>
      </c>
      <c r="N4" s="589" t="s">
        <v>332</v>
      </c>
      <c r="O4" s="591" t="s">
        <v>347</v>
      </c>
      <c r="P4" s="589"/>
    </row>
    <row r="5" spans="1:16" s="238" customFormat="1" ht="29.25" customHeight="1">
      <c r="A5" s="588"/>
      <c r="B5" s="588"/>
      <c r="C5" s="588"/>
      <c r="D5" s="589"/>
      <c r="E5" s="589"/>
      <c r="F5" s="553"/>
      <c r="G5" s="590"/>
      <c r="H5" s="589" t="s">
        <v>93</v>
      </c>
      <c r="I5" s="589" t="s">
        <v>86</v>
      </c>
      <c r="J5" s="594" t="s">
        <v>94</v>
      </c>
      <c r="K5" s="595"/>
      <c r="L5" s="589" t="s">
        <v>87</v>
      </c>
      <c r="M5" s="589"/>
      <c r="N5" s="589"/>
      <c r="O5" s="592"/>
      <c r="P5" s="589"/>
    </row>
    <row r="6" spans="1:16" s="238" customFormat="1" ht="19.5" customHeight="1">
      <c r="A6" s="588"/>
      <c r="B6" s="588"/>
      <c r="C6" s="588"/>
      <c r="D6" s="589"/>
      <c r="E6" s="589"/>
      <c r="F6" s="553"/>
      <c r="G6" s="590"/>
      <c r="H6" s="589"/>
      <c r="I6" s="589"/>
      <c r="J6" s="558"/>
      <c r="K6" s="559"/>
      <c r="L6" s="589"/>
      <c r="M6" s="589"/>
      <c r="N6" s="589"/>
      <c r="O6" s="592"/>
      <c r="P6" s="589"/>
    </row>
    <row r="7" spans="1:16" s="238" customFormat="1" ht="19.5" customHeight="1">
      <c r="A7" s="588"/>
      <c r="B7" s="588"/>
      <c r="C7" s="588"/>
      <c r="D7" s="589"/>
      <c r="E7" s="589"/>
      <c r="F7" s="554"/>
      <c r="G7" s="590"/>
      <c r="H7" s="589"/>
      <c r="I7" s="589"/>
      <c r="J7" s="560"/>
      <c r="K7" s="561"/>
      <c r="L7" s="589"/>
      <c r="M7" s="589"/>
      <c r="N7" s="589"/>
      <c r="O7" s="593"/>
      <c r="P7" s="589"/>
    </row>
    <row r="8" spans="1:16" ht="9" customHeight="1">
      <c r="A8" s="239">
        <v>1</v>
      </c>
      <c r="B8" s="239">
        <v>2</v>
      </c>
      <c r="C8" s="239">
        <v>3</v>
      </c>
      <c r="D8" s="239">
        <v>4</v>
      </c>
      <c r="E8" s="239">
        <v>5</v>
      </c>
      <c r="F8" s="242">
        <v>6</v>
      </c>
      <c r="G8" s="239">
        <v>7</v>
      </c>
      <c r="H8" s="239">
        <v>8</v>
      </c>
      <c r="I8" s="239">
        <v>9</v>
      </c>
      <c r="J8" s="556">
        <v>10</v>
      </c>
      <c r="K8" s="557"/>
      <c r="L8" s="239">
        <v>11</v>
      </c>
      <c r="M8" s="239">
        <v>12</v>
      </c>
      <c r="N8" s="239">
        <v>13</v>
      </c>
      <c r="O8" s="239">
        <v>14</v>
      </c>
      <c r="P8" s="239">
        <v>15</v>
      </c>
    </row>
    <row r="9" spans="1:16" ht="181.5" customHeight="1">
      <c r="A9" s="244" t="s">
        <v>22</v>
      </c>
      <c r="B9" s="245">
        <v>900</v>
      </c>
      <c r="C9" s="245">
        <v>90001</v>
      </c>
      <c r="D9" s="226" t="s">
        <v>448</v>
      </c>
      <c r="E9" s="246">
        <v>2542798</v>
      </c>
      <c r="F9" s="246">
        <v>0</v>
      </c>
      <c r="G9" s="246">
        <v>1314000</v>
      </c>
      <c r="H9" s="246">
        <v>0</v>
      </c>
      <c r="I9" s="246">
        <v>1314000</v>
      </c>
      <c r="J9" s="247" t="s">
        <v>74</v>
      </c>
      <c r="K9" s="344"/>
      <c r="L9" s="246"/>
      <c r="M9" s="246">
        <v>614000</v>
      </c>
      <c r="N9" s="246">
        <v>614798</v>
      </c>
      <c r="O9" s="246"/>
      <c r="P9" s="246" t="s">
        <v>289</v>
      </c>
    </row>
    <row r="10" spans="1:16" ht="22.5" customHeight="1">
      <c r="A10" s="562" t="s">
        <v>92</v>
      </c>
      <c r="B10" s="562"/>
      <c r="C10" s="562"/>
      <c r="D10" s="562"/>
      <c r="E10" s="246">
        <f aca="true" t="shared" si="0" ref="E10:O10">SUM(E9:E9)</f>
        <v>2542798</v>
      </c>
      <c r="F10" s="246">
        <f t="shared" si="0"/>
        <v>0</v>
      </c>
      <c r="G10" s="246">
        <f t="shared" si="0"/>
        <v>1314000</v>
      </c>
      <c r="H10" s="246">
        <f t="shared" si="0"/>
        <v>0</v>
      </c>
      <c r="I10" s="246">
        <f t="shared" si="0"/>
        <v>1314000</v>
      </c>
      <c r="J10" s="246"/>
      <c r="K10" s="246">
        <f t="shared" si="0"/>
        <v>0</v>
      </c>
      <c r="L10" s="246">
        <f t="shared" si="0"/>
        <v>0</v>
      </c>
      <c r="M10" s="246">
        <f t="shared" si="0"/>
        <v>614000</v>
      </c>
      <c r="N10" s="246">
        <f t="shared" si="0"/>
        <v>614798</v>
      </c>
      <c r="O10" s="246">
        <f t="shared" si="0"/>
        <v>0</v>
      </c>
      <c r="P10" s="248" t="s">
        <v>56</v>
      </c>
    </row>
    <row r="12" spans="1:10" ht="11.25">
      <c r="A12" s="237" t="s">
        <v>380</v>
      </c>
      <c r="J12" s="237" t="s">
        <v>302</v>
      </c>
    </row>
    <row r="13" ht="11.25">
      <c r="A13" s="237" t="s">
        <v>381</v>
      </c>
    </row>
    <row r="14" ht="11.25">
      <c r="A14" s="237" t="s">
        <v>382</v>
      </c>
    </row>
    <row r="15" ht="11.25">
      <c r="A15" s="237" t="s">
        <v>383</v>
      </c>
    </row>
    <row r="16" ht="11.25">
      <c r="A16" s="237" t="s">
        <v>384</v>
      </c>
    </row>
  </sheetData>
  <mergeCells count="20">
    <mergeCell ref="J5:K7"/>
    <mergeCell ref="A10:D10"/>
    <mergeCell ref="H4:L4"/>
    <mergeCell ref="H5:H7"/>
    <mergeCell ref="I5:I7"/>
    <mergeCell ref="L5:L7"/>
    <mergeCell ref="F3:F7"/>
    <mergeCell ref="G3:O3"/>
    <mergeCell ref="M4:M7"/>
    <mergeCell ref="J8:K8"/>
    <mergeCell ref="A1:P1"/>
    <mergeCell ref="A3:A7"/>
    <mergeCell ref="B3:B7"/>
    <mergeCell ref="C3:C7"/>
    <mergeCell ref="D3:D7"/>
    <mergeCell ref="P3:P7"/>
    <mergeCell ref="G4:G7"/>
    <mergeCell ref="N4:N7"/>
    <mergeCell ref="E3:E7"/>
    <mergeCell ref="O4:O7"/>
  </mergeCells>
  <printOptions horizontalCentered="1"/>
  <pageMargins left="0" right="0" top="0.7874015748031497" bottom="0" header="0.5118110236220472" footer="0.5118110236220472"/>
  <pageSetup horizontalDpi="600" verticalDpi="600" orientation="landscape" paperSize="9" scale="90" r:id="rId1"/>
  <headerFooter alignWithMargins="0">
    <oddHeader>&amp;R&amp;9
Załącznik nr &amp;A
do uchwały  Nr XXVI/131/2008
Rady Gminy w Skarżysku Kościelnym 
z dnia  30 grudnia 2008 r.</oddHead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3"/>
  <dimension ref="A1:R508"/>
  <sheetViews>
    <sheetView workbookViewId="0" topLeftCell="A1">
      <selection activeCell="K1" sqref="K1"/>
    </sheetView>
  </sheetViews>
  <sheetFormatPr defaultColWidth="9.00390625" defaultRowHeight="12.75"/>
  <cols>
    <col min="1" max="1" width="6.125" style="112" customWidth="1"/>
    <col min="2" max="2" width="7.875" style="116" customWidth="1"/>
    <col min="3" max="3" width="7.75390625" style="117" hidden="1" customWidth="1"/>
    <col min="4" max="4" width="23.875" style="115" customWidth="1"/>
    <col min="5" max="6" width="10.75390625" style="314" customWidth="1"/>
    <col min="7" max="7" width="10.875" style="409" customWidth="1"/>
    <col min="8" max="12" width="10.75390625" style="409" customWidth="1"/>
    <col min="13" max="16384" width="10.75390625" style="114" customWidth="1"/>
  </cols>
  <sheetData>
    <row r="1" spans="2:12" ht="15" customHeight="1">
      <c r="B1" s="113"/>
      <c r="C1" s="111"/>
      <c r="E1" s="408"/>
      <c r="F1" s="408"/>
      <c r="G1" s="408"/>
      <c r="H1" s="408"/>
      <c r="I1" s="408"/>
      <c r="J1" s="408"/>
      <c r="K1" s="408"/>
      <c r="L1" s="408"/>
    </row>
    <row r="2" spans="5:9" ht="12">
      <c r="E2" s="409"/>
      <c r="F2" s="409"/>
      <c r="I2" s="410" t="s">
        <v>164</v>
      </c>
    </row>
    <row r="3" spans="5:9" ht="12">
      <c r="E3" s="409"/>
      <c r="F3" s="436"/>
      <c r="I3" s="410" t="s">
        <v>462</v>
      </c>
    </row>
    <row r="4" spans="5:9" ht="12">
      <c r="E4" s="409"/>
      <c r="F4" s="409"/>
      <c r="I4" s="410" t="s">
        <v>165</v>
      </c>
    </row>
    <row r="5" spans="4:9" ht="12">
      <c r="D5" s="120"/>
      <c r="E5" s="409"/>
      <c r="F5" s="409"/>
      <c r="I5" s="410" t="s">
        <v>460</v>
      </c>
    </row>
    <row r="6" spans="1:14" s="121" customFormat="1" ht="12">
      <c r="A6" s="41"/>
      <c r="B6" s="41"/>
      <c r="C6" s="41"/>
      <c r="D6" s="603" t="s">
        <v>340</v>
      </c>
      <c r="E6" s="604"/>
      <c r="F6" s="604"/>
      <c r="G6" s="604"/>
      <c r="H6" s="604"/>
      <c r="I6" s="604"/>
      <c r="J6" s="411"/>
      <c r="K6" s="411"/>
      <c r="L6" s="411"/>
      <c r="N6" s="114"/>
    </row>
    <row r="7" spans="1:14" s="121" customFormat="1" ht="12">
      <c r="A7" s="41"/>
      <c r="B7" s="41"/>
      <c r="C7" s="41"/>
      <c r="D7" s="41"/>
      <c r="E7" s="412"/>
      <c r="F7" s="412"/>
      <c r="G7" s="412"/>
      <c r="H7" s="412"/>
      <c r="I7" s="412"/>
      <c r="J7" s="411"/>
      <c r="K7" s="411"/>
      <c r="L7" s="413" t="s">
        <v>51</v>
      </c>
      <c r="N7" s="114"/>
    </row>
    <row r="8" spans="1:14" s="110" customFormat="1" ht="12.75">
      <c r="A8" s="542" t="s">
        <v>14</v>
      </c>
      <c r="B8" s="545" t="s">
        <v>15</v>
      </c>
      <c r="C8" s="545" t="s">
        <v>166</v>
      </c>
      <c r="D8" s="608" t="s">
        <v>25</v>
      </c>
      <c r="E8" s="605" t="s">
        <v>344</v>
      </c>
      <c r="F8" s="600" t="s">
        <v>18</v>
      </c>
      <c r="G8" s="601"/>
      <c r="H8" s="601"/>
      <c r="I8" s="601"/>
      <c r="J8" s="601"/>
      <c r="K8" s="601"/>
      <c r="L8" s="602"/>
      <c r="N8" s="114"/>
    </row>
    <row r="9" spans="1:14" s="122" customFormat="1" ht="12">
      <c r="A9" s="543"/>
      <c r="B9" s="546"/>
      <c r="C9" s="546"/>
      <c r="D9" s="609"/>
      <c r="E9" s="606"/>
      <c r="F9" s="605" t="s">
        <v>48</v>
      </c>
      <c r="G9" s="549" t="s">
        <v>77</v>
      </c>
      <c r="H9" s="550"/>
      <c r="I9" s="550"/>
      <c r="J9" s="550"/>
      <c r="K9" s="551"/>
      <c r="L9" s="598" t="s">
        <v>49</v>
      </c>
      <c r="N9" s="114"/>
    </row>
    <row r="10" spans="1:14" s="122" customFormat="1" ht="48">
      <c r="A10" s="544"/>
      <c r="B10" s="596"/>
      <c r="C10" s="596"/>
      <c r="D10" s="610"/>
      <c r="E10" s="607"/>
      <c r="F10" s="607"/>
      <c r="G10" s="414" t="s">
        <v>345</v>
      </c>
      <c r="H10" s="414" t="s">
        <v>78</v>
      </c>
      <c r="I10" s="180" t="s">
        <v>79</v>
      </c>
      <c r="J10" s="180" t="s">
        <v>80</v>
      </c>
      <c r="K10" s="180" t="s">
        <v>346</v>
      </c>
      <c r="L10" s="599"/>
      <c r="N10" s="114"/>
    </row>
    <row r="11" spans="1:14" s="127" customFormat="1" ht="12">
      <c r="A11" s="124">
        <v>1</v>
      </c>
      <c r="B11" s="125">
        <v>2</v>
      </c>
      <c r="C11" s="126"/>
      <c r="D11" s="123">
        <v>3</v>
      </c>
      <c r="E11" s="315">
        <v>4</v>
      </c>
      <c r="F11" s="315">
        <v>5</v>
      </c>
      <c r="G11" s="415">
        <v>6</v>
      </c>
      <c r="H11" s="415">
        <v>7</v>
      </c>
      <c r="I11" s="415">
        <v>8</v>
      </c>
      <c r="J11" s="415">
        <v>9</v>
      </c>
      <c r="K11" s="415">
        <v>10</v>
      </c>
      <c r="L11" s="415">
        <v>11</v>
      </c>
      <c r="N11" s="121"/>
    </row>
    <row r="12" spans="1:14" s="121" customFormat="1" ht="12.75">
      <c r="A12" s="128">
        <v>10</v>
      </c>
      <c r="B12" s="129"/>
      <c r="C12" s="130"/>
      <c r="D12" s="218" t="s">
        <v>112</v>
      </c>
      <c r="E12" s="316">
        <f aca="true" t="shared" si="0" ref="E12:E46">SUM(F12+L12)</f>
        <v>6348</v>
      </c>
      <c r="F12" s="317">
        <f aca="true" t="shared" si="1" ref="F12:L12">SUM(F13,F16,F18)</f>
        <v>6348</v>
      </c>
      <c r="G12" s="416">
        <f t="shared" si="1"/>
        <v>0</v>
      </c>
      <c r="H12" s="416">
        <f t="shared" si="1"/>
        <v>0</v>
      </c>
      <c r="I12" s="416">
        <f t="shared" si="1"/>
        <v>0</v>
      </c>
      <c r="J12" s="416">
        <f t="shared" si="1"/>
        <v>0</v>
      </c>
      <c r="K12" s="416">
        <f t="shared" si="1"/>
        <v>6348</v>
      </c>
      <c r="L12" s="417">
        <f t="shared" si="1"/>
        <v>0</v>
      </c>
      <c r="N12" s="114"/>
    </row>
    <row r="13" spans="1:12" s="137" customFormat="1" ht="12" hidden="1">
      <c r="A13" s="132"/>
      <c r="B13" s="133">
        <v>1018</v>
      </c>
      <c r="C13" s="134"/>
      <c r="D13" s="131" t="s">
        <v>167</v>
      </c>
      <c r="E13" s="318">
        <f t="shared" si="0"/>
        <v>0</v>
      </c>
      <c r="F13" s="319">
        <f>SUM(F14:F15)</f>
        <v>0</v>
      </c>
      <c r="G13" s="135">
        <f>SUM(G14:G15)</f>
        <v>0</v>
      </c>
      <c r="H13" s="135"/>
      <c r="I13" s="135">
        <f>SUM(I14:I15)</f>
        <v>0</v>
      </c>
      <c r="J13" s="135">
        <f>SUM(J14:J15)</f>
        <v>0</v>
      </c>
      <c r="K13" s="135">
        <f>SUM(K14:K15)</f>
        <v>0</v>
      </c>
      <c r="L13" s="136">
        <f>SUM(L14:L15)</f>
        <v>0</v>
      </c>
    </row>
    <row r="14" spans="1:12" s="137" customFormat="1" ht="24" hidden="1">
      <c r="A14" s="132"/>
      <c r="B14" s="138"/>
      <c r="C14" s="134">
        <v>4210</v>
      </c>
      <c r="D14" s="217" t="s">
        <v>168</v>
      </c>
      <c r="E14" s="318">
        <f t="shared" si="0"/>
        <v>0</v>
      </c>
      <c r="F14" s="320">
        <f>SUM(G14:K14)</f>
        <v>0</v>
      </c>
      <c r="G14" s="139"/>
      <c r="H14" s="139"/>
      <c r="I14" s="139"/>
      <c r="J14" s="139"/>
      <c r="K14" s="139">
        <v>0</v>
      </c>
      <c r="L14" s="152"/>
    </row>
    <row r="15" spans="1:12" s="137" customFormat="1" ht="12" hidden="1">
      <c r="A15" s="132"/>
      <c r="B15" s="138"/>
      <c r="C15" s="134">
        <v>4300</v>
      </c>
      <c r="D15" s="217" t="s">
        <v>169</v>
      </c>
      <c r="E15" s="318">
        <f t="shared" si="0"/>
        <v>0</v>
      </c>
      <c r="F15" s="320">
        <f>SUM(G15:K15)</f>
        <v>0</v>
      </c>
      <c r="G15" s="139"/>
      <c r="H15" s="139"/>
      <c r="I15" s="139"/>
      <c r="J15" s="139"/>
      <c r="K15" s="139">
        <v>0</v>
      </c>
      <c r="L15" s="152"/>
    </row>
    <row r="16" spans="1:12" s="137" customFormat="1" ht="12">
      <c r="A16" s="132"/>
      <c r="B16" s="138">
        <v>1030</v>
      </c>
      <c r="C16" s="134"/>
      <c r="D16" s="131" t="s">
        <v>170</v>
      </c>
      <c r="E16" s="318">
        <f t="shared" si="0"/>
        <v>2348</v>
      </c>
      <c r="F16" s="319">
        <f>SUM(F17:F17)</f>
        <v>2348</v>
      </c>
      <c r="G16" s="135">
        <f>SUM(G17:G17)</f>
        <v>0</v>
      </c>
      <c r="H16" s="135"/>
      <c r="I16" s="135">
        <f>SUM(I17:I17)</f>
        <v>0</v>
      </c>
      <c r="J16" s="135">
        <f>SUM(J17:J17)</f>
        <v>0</v>
      </c>
      <c r="K16" s="135">
        <f>SUM(K17:K17)</f>
        <v>2348</v>
      </c>
      <c r="L16" s="136">
        <f>SUM(L17:L17)</f>
        <v>0</v>
      </c>
    </row>
    <row r="17" spans="1:12" ht="48" hidden="1">
      <c r="A17" s="142"/>
      <c r="B17" s="138"/>
      <c r="C17" s="134">
        <v>2850</v>
      </c>
      <c r="D17" s="141" t="s">
        <v>271</v>
      </c>
      <c r="E17" s="318">
        <f t="shared" si="0"/>
        <v>2348</v>
      </c>
      <c r="F17" s="320">
        <f>SUM(G17:K17)</f>
        <v>2348</v>
      </c>
      <c r="G17" s="418"/>
      <c r="H17" s="418"/>
      <c r="I17" s="418"/>
      <c r="J17" s="418"/>
      <c r="K17" s="418">
        <v>2348</v>
      </c>
      <c r="L17" s="154"/>
    </row>
    <row r="18" spans="1:18" s="137" customFormat="1" ht="12">
      <c r="A18" s="132"/>
      <c r="B18" s="138">
        <v>1095</v>
      </c>
      <c r="C18" s="134"/>
      <c r="D18" s="131" t="s">
        <v>114</v>
      </c>
      <c r="E18" s="321">
        <f t="shared" si="0"/>
        <v>4000</v>
      </c>
      <c r="F18" s="322">
        <f aca="true" t="shared" si="2" ref="F18:L18">SUM(F19:F21)</f>
        <v>4000</v>
      </c>
      <c r="G18" s="136">
        <f t="shared" si="2"/>
        <v>0</v>
      </c>
      <c r="H18" s="136">
        <f t="shared" si="2"/>
        <v>0</v>
      </c>
      <c r="I18" s="136">
        <f t="shared" si="2"/>
        <v>0</v>
      </c>
      <c r="J18" s="136">
        <f t="shared" si="2"/>
        <v>0</v>
      </c>
      <c r="K18" s="136">
        <f t="shared" si="2"/>
        <v>4000</v>
      </c>
      <c r="L18" s="136">
        <f t="shared" si="2"/>
        <v>0</v>
      </c>
      <c r="P18" s="143"/>
      <c r="Q18" s="144"/>
      <c r="R18" s="144"/>
    </row>
    <row r="19" spans="1:18" ht="24" hidden="1">
      <c r="A19" s="142"/>
      <c r="B19" s="138"/>
      <c r="C19" s="134">
        <v>4210</v>
      </c>
      <c r="D19" s="141" t="s">
        <v>168</v>
      </c>
      <c r="E19" s="396">
        <f t="shared" si="0"/>
        <v>1500</v>
      </c>
      <c r="F19" s="384">
        <f>SUM(G19:K19)</f>
        <v>1500</v>
      </c>
      <c r="G19" s="418"/>
      <c r="H19" s="418"/>
      <c r="I19" s="418"/>
      <c r="J19" s="418"/>
      <c r="K19" s="418">
        <v>1500</v>
      </c>
      <c r="L19" s="154"/>
      <c r="P19" s="143"/>
      <c r="Q19" s="145"/>
      <c r="R19" s="145"/>
    </row>
    <row r="20" spans="1:18" ht="12" hidden="1">
      <c r="A20" s="142"/>
      <c r="B20" s="146"/>
      <c r="C20" s="147">
        <v>4300</v>
      </c>
      <c r="D20" s="141" t="s">
        <v>169</v>
      </c>
      <c r="E20" s="318">
        <f t="shared" si="0"/>
        <v>2500</v>
      </c>
      <c r="F20" s="320">
        <f>SUM(G20:K20)</f>
        <v>2500</v>
      </c>
      <c r="G20" s="418"/>
      <c r="H20" s="418"/>
      <c r="I20" s="418"/>
      <c r="J20" s="418"/>
      <c r="K20" s="418">
        <v>2500</v>
      </c>
      <c r="L20" s="154"/>
      <c r="P20" s="143"/>
      <c r="Q20" s="145"/>
      <c r="R20" s="145"/>
    </row>
    <row r="21" spans="1:18" ht="12" hidden="1">
      <c r="A21" s="142"/>
      <c r="B21" s="146"/>
      <c r="C21" s="147">
        <v>4430</v>
      </c>
      <c r="D21" s="141" t="s">
        <v>171</v>
      </c>
      <c r="E21" s="321">
        <f t="shared" si="0"/>
        <v>0</v>
      </c>
      <c r="F21" s="320">
        <f>SUM(G21:K21)</f>
        <v>0</v>
      </c>
      <c r="G21" s="418"/>
      <c r="H21" s="418"/>
      <c r="I21" s="418"/>
      <c r="J21" s="418"/>
      <c r="K21" s="418"/>
      <c r="L21" s="154"/>
      <c r="P21" s="143"/>
      <c r="Q21" s="145"/>
      <c r="R21" s="145"/>
    </row>
    <row r="22" spans="1:12" s="121" customFormat="1" ht="12.75">
      <c r="A22" s="128">
        <v>600</v>
      </c>
      <c r="B22" s="148"/>
      <c r="C22" s="149"/>
      <c r="D22" s="228" t="s">
        <v>149</v>
      </c>
      <c r="E22" s="323">
        <f t="shared" si="0"/>
        <v>2228000</v>
      </c>
      <c r="F22" s="324">
        <f aca="true" t="shared" si="3" ref="F22:L22">SUM(F23,F25,F29,F36)</f>
        <v>158000</v>
      </c>
      <c r="G22" s="417">
        <f t="shared" si="3"/>
        <v>3000</v>
      </c>
      <c r="H22" s="417">
        <f t="shared" si="3"/>
        <v>0</v>
      </c>
      <c r="I22" s="417">
        <f t="shared" si="3"/>
        <v>0</v>
      </c>
      <c r="J22" s="417">
        <f t="shared" si="3"/>
        <v>0</v>
      </c>
      <c r="K22" s="417">
        <f t="shared" si="3"/>
        <v>155000</v>
      </c>
      <c r="L22" s="417">
        <f t="shared" si="3"/>
        <v>2070000</v>
      </c>
    </row>
    <row r="23" spans="1:12" s="137" customFormat="1" ht="14.25" customHeight="1">
      <c r="A23" s="132"/>
      <c r="B23" s="146">
        <v>60004</v>
      </c>
      <c r="C23" s="147"/>
      <c r="D23" s="131" t="s">
        <v>379</v>
      </c>
      <c r="E23" s="441">
        <f aca="true" t="shared" si="4" ref="E23:E28">SUM(F23+L23)</f>
        <v>30000</v>
      </c>
      <c r="F23" s="320">
        <f aca="true" t="shared" si="5" ref="F23:L23">SUM(F24:F24)</f>
        <v>30000</v>
      </c>
      <c r="G23" s="152">
        <f t="shared" si="5"/>
        <v>0</v>
      </c>
      <c r="H23" s="397">
        <f t="shared" si="5"/>
        <v>0</v>
      </c>
      <c r="I23" s="152">
        <f t="shared" si="5"/>
        <v>0</v>
      </c>
      <c r="J23" s="152">
        <f t="shared" si="5"/>
        <v>0</v>
      </c>
      <c r="K23" s="152">
        <f t="shared" si="5"/>
        <v>30000</v>
      </c>
      <c r="L23" s="152">
        <f t="shared" si="5"/>
        <v>0</v>
      </c>
    </row>
    <row r="24" spans="1:12" ht="12" hidden="1">
      <c r="A24" s="142"/>
      <c r="B24" s="146"/>
      <c r="C24" s="147">
        <v>4300</v>
      </c>
      <c r="D24" s="141" t="s">
        <v>169</v>
      </c>
      <c r="E24" s="441">
        <f t="shared" si="4"/>
        <v>30000</v>
      </c>
      <c r="F24" s="384">
        <f>SUM(G24:K24)</f>
        <v>30000</v>
      </c>
      <c r="G24" s="154"/>
      <c r="H24" s="419"/>
      <c r="I24" s="154">
        <v>0</v>
      </c>
      <c r="J24" s="419"/>
      <c r="K24" s="154">
        <v>30000</v>
      </c>
      <c r="L24" s="154"/>
    </row>
    <row r="25" spans="1:12" s="137" customFormat="1" ht="14.25" customHeight="1">
      <c r="A25" s="132"/>
      <c r="B25" s="146">
        <v>60014</v>
      </c>
      <c r="C25" s="147"/>
      <c r="D25" s="131" t="s">
        <v>299</v>
      </c>
      <c r="E25" s="441">
        <f t="shared" si="4"/>
        <v>300000</v>
      </c>
      <c r="F25" s="384">
        <f aca="true" t="shared" si="6" ref="F25:L25">SUM(F26:F28)</f>
        <v>0</v>
      </c>
      <c r="G25" s="152">
        <f t="shared" si="6"/>
        <v>0</v>
      </c>
      <c r="H25" s="397">
        <f t="shared" si="6"/>
        <v>0</v>
      </c>
      <c r="I25" s="397">
        <f t="shared" si="6"/>
        <v>0</v>
      </c>
      <c r="J25" s="397">
        <f t="shared" si="6"/>
        <v>0</v>
      </c>
      <c r="K25" s="397">
        <f t="shared" si="6"/>
        <v>0</v>
      </c>
      <c r="L25" s="397">
        <f t="shared" si="6"/>
        <v>300000</v>
      </c>
    </row>
    <row r="26" spans="1:12" ht="12" hidden="1">
      <c r="A26" s="142"/>
      <c r="B26" s="146"/>
      <c r="C26" s="147">
        <v>2320</v>
      </c>
      <c r="D26" s="141" t="s">
        <v>171</v>
      </c>
      <c r="E26" s="441">
        <f t="shared" si="4"/>
        <v>0</v>
      </c>
      <c r="F26" s="384">
        <f aca="true" t="shared" si="7" ref="F26:F39">SUM(G26:K26)</f>
        <v>0</v>
      </c>
      <c r="G26" s="154"/>
      <c r="H26" s="419"/>
      <c r="I26" s="154">
        <v>0</v>
      </c>
      <c r="J26" s="419"/>
      <c r="K26" s="154"/>
      <c r="L26" s="154"/>
    </row>
    <row r="27" spans="1:12" ht="12" hidden="1">
      <c r="A27" s="142"/>
      <c r="B27" s="146"/>
      <c r="C27" s="147">
        <v>6050</v>
      </c>
      <c r="D27" s="141"/>
      <c r="E27" s="441">
        <f t="shared" si="4"/>
        <v>50000</v>
      </c>
      <c r="F27" s="384">
        <f t="shared" si="7"/>
        <v>0</v>
      </c>
      <c r="G27" s="154"/>
      <c r="H27" s="419"/>
      <c r="I27" s="154"/>
      <c r="J27" s="419"/>
      <c r="K27" s="154"/>
      <c r="L27" s="154">
        <v>50000</v>
      </c>
    </row>
    <row r="28" spans="1:12" ht="24" hidden="1">
      <c r="A28" s="142"/>
      <c r="B28" s="146"/>
      <c r="C28" s="147">
        <v>6620</v>
      </c>
      <c r="D28" s="141" t="s">
        <v>186</v>
      </c>
      <c r="E28" s="441">
        <f t="shared" si="4"/>
        <v>250000</v>
      </c>
      <c r="F28" s="384">
        <f t="shared" si="7"/>
        <v>0</v>
      </c>
      <c r="G28" s="154"/>
      <c r="H28" s="419"/>
      <c r="I28" s="154"/>
      <c r="J28" s="419"/>
      <c r="K28" s="154"/>
      <c r="L28" s="154">
        <v>250000</v>
      </c>
    </row>
    <row r="29" spans="1:12" s="137" customFormat="1" ht="12">
      <c r="A29" s="132"/>
      <c r="B29" s="146">
        <v>60016</v>
      </c>
      <c r="C29" s="147"/>
      <c r="D29" s="131" t="s">
        <v>150</v>
      </c>
      <c r="E29" s="441">
        <f t="shared" si="0"/>
        <v>1868000</v>
      </c>
      <c r="F29" s="384">
        <f aca="true" t="shared" si="8" ref="F29:L29">SUM(F30:F35)</f>
        <v>98000</v>
      </c>
      <c r="G29" s="152">
        <f t="shared" si="8"/>
        <v>3000</v>
      </c>
      <c r="H29" s="397">
        <f t="shared" si="8"/>
        <v>0</v>
      </c>
      <c r="I29" s="397">
        <f t="shared" si="8"/>
        <v>0</v>
      </c>
      <c r="J29" s="397">
        <f t="shared" si="8"/>
        <v>0</v>
      </c>
      <c r="K29" s="397">
        <f t="shared" si="8"/>
        <v>95000</v>
      </c>
      <c r="L29" s="397">
        <f t="shared" si="8"/>
        <v>1770000</v>
      </c>
    </row>
    <row r="30" spans="1:12" s="137" customFormat="1" ht="12" hidden="1">
      <c r="A30" s="132"/>
      <c r="B30" s="146"/>
      <c r="C30" s="147">
        <v>4170</v>
      </c>
      <c r="D30" s="141" t="s">
        <v>181</v>
      </c>
      <c r="E30" s="441">
        <f t="shared" si="0"/>
        <v>3000</v>
      </c>
      <c r="F30" s="384">
        <f t="shared" si="7"/>
        <v>3000</v>
      </c>
      <c r="G30" s="152">
        <v>3000</v>
      </c>
      <c r="H30" s="151"/>
      <c r="I30" s="152"/>
      <c r="J30" s="151"/>
      <c r="K30" s="152"/>
      <c r="L30" s="152"/>
    </row>
    <row r="31" spans="1:12" ht="24" hidden="1">
      <c r="A31" s="142"/>
      <c r="B31" s="146"/>
      <c r="C31" s="147">
        <v>4210</v>
      </c>
      <c r="D31" s="141" t="s">
        <v>168</v>
      </c>
      <c r="E31" s="441">
        <f t="shared" si="0"/>
        <v>15000</v>
      </c>
      <c r="F31" s="384">
        <f t="shared" si="7"/>
        <v>15000</v>
      </c>
      <c r="G31" s="154"/>
      <c r="H31" s="419"/>
      <c r="I31" s="154"/>
      <c r="J31" s="419"/>
      <c r="K31" s="154">
        <v>15000</v>
      </c>
      <c r="L31" s="154"/>
    </row>
    <row r="32" spans="1:12" ht="12" hidden="1">
      <c r="A32" s="142"/>
      <c r="B32" s="146"/>
      <c r="C32" s="147">
        <v>4270</v>
      </c>
      <c r="D32" s="141" t="s">
        <v>172</v>
      </c>
      <c r="E32" s="441">
        <f t="shared" si="0"/>
        <v>30000</v>
      </c>
      <c r="F32" s="384">
        <f t="shared" si="7"/>
        <v>30000</v>
      </c>
      <c r="G32" s="154"/>
      <c r="H32" s="419"/>
      <c r="I32" s="154"/>
      <c r="J32" s="419"/>
      <c r="K32" s="154">
        <v>30000</v>
      </c>
      <c r="L32" s="154"/>
    </row>
    <row r="33" spans="1:12" ht="12" hidden="1">
      <c r="A33" s="142"/>
      <c r="B33" s="146"/>
      <c r="C33" s="147">
        <v>4300</v>
      </c>
      <c r="D33" s="141" t="s">
        <v>169</v>
      </c>
      <c r="E33" s="441">
        <f t="shared" si="0"/>
        <v>45000</v>
      </c>
      <c r="F33" s="384">
        <f t="shared" si="7"/>
        <v>45000</v>
      </c>
      <c r="G33" s="154"/>
      <c r="H33" s="419"/>
      <c r="I33" s="154"/>
      <c r="J33" s="419"/>
      <c r="K33" s="154">
        <v>45000</v>
      </c>
      <c r="L33" s="154"/>
    </row>
    <row r="34" spans="1:12" ht="12" hidden="1">
      <c r="A34" s="142"/>
      <c r="B34" s="146"/>
      <c r="C34" s="147">
        <v>4430</v>
      </c>
      <c r="D34" s="141" t="s">
        <v>171</v>
      </c>
      <c r="E34" s="441">
        <f t="shared" si="0"/>
        <v>5000</v>
      </c>
      <c r="F34" s="384">
        <f t="shared" si="7"/>
        <v>5000</v>
      </c>
      <c r="G34" s="154"/>
      <c r="H34" s="419"/>
      <c r="I34" s="154"/>
      <c r="J34" s="419"/>
      <c r="K34" s="154">
        <v>5000</v>
      </c>
      <c r="L34" s="154"/>
    </row>
    <row r="35" spans="1:12" ht="24" hidden="1">
      <c r="A35" s="142"/>
      <c r="B35" s="146"/>
      <c r="C35" s="147">
        <v>6050</v>
      </c>
      <c r="D35" s="141" t="s">
        <v>186</v>
      </c>
      <c r="E35" s="441">
        <f t="shared" si="0"/>
        <v>1770000</v>
      </c>
      <c r="F35" s="384">
        <f t="shared" si="7"/>
        <v>0</v>
      </c>
      <c r="G35" s="154"/>
      <c r="H35" s="419"/>
      <c r="I35" s="154"/>
      <c r="J35" s="419"/>
      <c r="K35" s="154"/>
      <c r="L35" s="154">
        <v>1770000</v>
      </c>
    </row>
    <row r="36" spans="1:12" ht="12">
      <c r="A36" s="142"/>
      <c r="B36" s="146">
        <v>60095</v>
      </c>
      <c r="C36" s="147"/>
      <c r="D36" s="131" t="s">
        <v>114</v>
      </c>
      <c r="E36" s="441">
        <f t="shared" si="0"/>
        <v>30000</v>
      </c>
      <c r="F36" s="384">
        <f aca="true" t="shared" si="9" ref="F36:L36">SUM(F37:F39)</f>
        <v>30000</v>
      </c>
      <c r="G36" s="152">
        <f t="shared" si="9"/>
        <v>0</v>
      </c>
      <c r="H36" s="397">
        <f t="shared" si="9"/>
        <v>0</v>
      </c>
      <c r="I36" s="397">
        <f t="shared" si="9"/>
        <v>0</v>
      </c>
      <c r="J36" s="397">
        <f t="shared" si="9"/>
        <v>0</v>
      </c>
      <c r="K36" s="397">
        <f t="shared" si="9"/>
        <v>30000</v>
      </c>
      <c r="L36" s="397">
        <f t="shared" si="9"/>
        <v>0</v>
      </c>
    </row>
    <row r="37" spans="1:12" ht="24" hidden="1">
      <c r="A37" s="142"/>
      <c r="B37" s="146"/>
      <c r="C37" s="147">
        <v>4210</v>
      </c>
      <c r="D37" s="141" t="s">
        <v>168</v>
      </c>
      <c r="E37" s="325">
        <f t="shared" si="0"/>
        <v>20000</v>
      </c>
      <c r="F37" s="384">
        <f t="shared" si="7"/>
        <v>20000</v>
      </c>
      <c r="G37" s="154"/>
      <c r="H37" s="419"/>
      <c r="I37" s="154"/>
      <c r="J37" s="419"/>
      <c r="K37" s="154">
        <v>20000</v>
      </c>
      <c r="L37" s="154"/>
    </row>
    <row r="38" spans="1:12" ht="12" hidden="1">
      <c r="A38" s="142"/>
      <c r="B38" s="146"/>
      <c r="C38" s="147">
        <v>6050</v>
      </c>
      <c r="D38" s="141"/>
      <c r="E38" s="325">
        <f t="shared" si="0"/>
        <v>0</v>
      </c>
      <c r="F38" s="384">
        <f t="shared" si="7"/>
        <v>0</v>
      </c>
      <c r="G38" s="154"/>
      <c r="H38" s="419"/>
      <c r="I38" s="154"/>
      <c r="J38" s="419"/>
      <c r="K38" s="154"/>
      <c r="L38" s="154">
        <v>0</v>
      </c>
    </row>
    <row r="39" spans="1:12" ht="12" hidden="1">
      <c r="A39" s="399"/>
      <c r="B39" s="156"/>
      <c r="C39" s="157">
        <v>4300</v>
      </c>
      <c r="D39" s="155" t="s">
        <v>169</v>
      </c>
      <c r="E39" s="328">
        <f t="shared" si="0"/>
        <v>10000</v>
      </c>
      <c r="F39" s="320">
        <f t="shared" si="7"/>
        <v>10000</v>
      </c>
      <c r="G39" s="420"/>
      <c r="H39" s="421"/>
      <c r="I39" s="420"/>
      <c r="J39" s="421"/>
      <c r="K39" s="420">
        <v>10000</v>
      </c>
      <c r="L39" s="420"/>
    </row>
    <row r="40" spans="1:12" s="121" customFormat="1" ht="13.5" customHeight="1">
      <c r="A40" s="128">
        <v>700</v>
      </c>
      <c r="B40" s="158"/>
      <c r="C40" s="149"/>
      <c r="D40" s="219" t="s">
        <v>115</v>
      </c>
      <c r="E40" s="317">
        <f t="shared" si="0"/>
        <v>130000</v>
      </c>
      <c r="F40" s="329">
        <f>SUM(F41)</f>
        <v>130000</v>
      </c>
      <c r="G40" s="422">
        <f aca="true" t="shared" si="10" ref="G40:L40">SUM(G41)</f>
        <v>0</v>
      </c>
      <c r="H40" s="422">
        <f t="shared" si="10"/>
        <v>0</v>
      </c>
      <c r="I40" s="422">
        <f t="shared" si="10"/>
        <v>0</v>
      </c>
      <c r="J40" s="422">
        <f t="shared" si="10"/>
        <v>0</v>
      </c>
      <c r="K40" s="422">
        <f t="shared" si="10"/>
        <v>130000</v>
      </c>
      <c r="L40" s="422">
        <f t="shared" si="10"/>
        <v>0</v>
      </c>
    </row>
    <row r="41" spans="1:12" s="137" customFormat="1" ht="24">
      <c r="A41" s="132"/>
      <c r="B41" s="146">
        <v>70005</v>
      </c>
      <c r="C41" s="147"/>
      <c r="D41" s="150" t="s">
        <v>116</v>
      </c>
      <c r="E41" s="319">
        <f t="shared" si="0"/>
        <v>130000</v>
      </c>
      <c r="F41" s="330">
        <f>SUM(F42:F45)</f>
        <v>130000</v>
      </c>
      <c r="G41" s="330">
        <f aca="true" t="shared" si="11" ref="G41:L41">SUM(G42:G45)</f>
        <v>0</v>
      </c>
      <c r="H41" s="330">
        <f t="shared" si="11"/>
        <v>0</v>
      </c>
      <c r="I41" s="330">
        <f t="shared" si="11"/>
        <v>0</v>
      </c>
      <c r="J41" s="330">
        <f t="shared" si="11"/>
        <v>0</v>
      </c>
      <c r="K41" s="330">
        <f t="shared" si="11"/>
        <v>130000</v>
      </c>
      <c r="L41" s="330">
        <f t="shared" si="11"/>
        <v>0</v>
      </c>
    </row>
    <row r="42" spans="1:12" s="137" customFormat="1" ht="12" hidden="1">
      <c r="A42" s="132"/>
      <c r="B42" s="146"/>
      <c r="C42" s="147">
        <v>4590</v>
      </c>
      <c r="D42" s="164"/>
      <c r="E42" s="319">
        <f t="shared" si="0"/>
        <v>40000</v>
      </c>
      <c r="F42" s="320">
        <f>SUM(G42:K42)</f>
        <v>40000</v>
      </c>
      <c r="G42" s="152"/>
      <c r="H42" s="151"/>
      <c r="I42" s="152"/>
      <c r="J42" s="151"/>
      <c r="K42" s="152">
        <v>40000</v>
      </c>
      <c r="L42" s="152"/>
    </row>
    <row r="43" spans="1:12" ht="12" hidden="1">
      <c r="A43" s="142"/>
      <c r="B43" s="146"/>
      <c r="C43" s="147">
        <v>4300</v>
      </c>
      <c r="D43" s="153" t="s">
        <v>169</v>
      </c>
      <c r="E43" s="319">
        <f t="shared" si="0"/>
        <v>80000</v>
      </c>
      <c r="F43" s="320">
        <f>SUM(G43:K43)</f>
        <v>80000</v>
      </c>
      <c r="G43" s="154"/>
      <c r="H43" s="419"/>
      <c r="I43" s="418"/>
      <c r="J43" s="154"/>
      <c r="K43" s="423">
        <v>80000</v>
      </c>
      <c r="L43" s="154"/>
    </row>
    <row r="44" spans="1:12" ht="12" hidden="1">
      <c r="A44" s="175"/>
      <c r="B44" s="386"/>
      <c r="C44" s="391">
        <v>6060</v>
      </c>
      <c r="D44" s="390"/>
      <c r="E44" s="338">
        <f t="shared" si="0"/>
        <v>0</v>
      </c>
      <c r="F44" s="320">
        <f>SUM(G44:K44)</f>
        <v>0</v>
      </c>
      <c r="G44" s="154"/>
      <c r="H44" s="419"/>
      <c r="I44" s="154"/>
      <c r="J44" s="419"/>
      <c r="K44" s="418">
        <v>0</v>
      </c>
      <c r="L44" s="154"/>
    </row>
    <row r="45" spans="1:12" ht="12" hidden="1">
      <c r="A45" s="142"/>
      <c r="B45" s="146"/>
      <c r="C45" s="147">
        <v>4430</v>
      </c>
      <c r="D45" s="153" t="s">
        <v>171</v>
      </c>
      <c r="E45" s="319">
        <f t="shared" si="0"/>
        <v>10000</v>
      </c>
      <c r="F45" s="320">
        <f>SUM(G45:K45)</f>
        <v>10000</v>
      </c>
      <c r="G45" s="420"/>
      <c r="H45" s="419"/>
      <c r="I45" s="154"/>
      <c r="J45" s="419"/>
      <c r="K45" s="154">
        <v>10000</v>
      </c>
      <c r="L45" s="154"/>
    </row>
    <row r="46" spans="1:12" s="121" customFormat="1" ht="12.75">
      <c r="A46" s="128">
        <v>710</v>
      </c>
      <c r="B46" s="158"/>
      <c r="C46" s="149"/>
      <c r="D46" s="219" t="s">
        <v>329</v>
      </c>
      <c r="E46" s="317">
        <f t="shared" si="0"/>
        <v>278000</v>
      </c>
      <c r="F46" s="329">
        <f>SUM(F47,F53)</f>
        <v>278000</v>
      </c>
      <c r="G46" s="422">
        <f aca="true" t="shared" si="12" ref="G46:L46">SUM(G47,G53)</f>
        <v>0</v>
      </c>
      <c r="H46" s="422">
        <f t="shared" si="12"/>
        <v>0</v>
      </c>
      <c r="I46" s="422">
        <f t="shared" si="12"/>
        <v>0</v>
      </c>
      <c r="J46" s="422">
        <f t="shared" si="12"/>
        <v>0</v>
      </c>
      <c r="K46" s="422">
        <f t="shared" si="12"/>
        <v>278000</v>
      </c>
      <c r="L46" s="422">
        <f t="shared" si="12"/>
        <v>0</v>
      </c>
    </row>
    <row r="47" spans="1:12" s="137" customFormat="1" ht="24">
      <c r="A47" s="132"/>
      <c r="B47" s="146">
        <v>71004</v>
      </c>
      <c r="C47" s="147"/>
      <c r="D47" s="150" t="s">
        <v>173</v>
      </c>
      <c r="E47" s="319">
        <f aca="true" t="shared" si="13" ref="E47:E86">SUM(F47+L47)</f>
        <v>250000</v>
      </c>
      <c r="F47" s="320">
        <f aca="true" t="shared" si="14" ref="F47:L47">SUM(F48:F52)</f>
        <v>250000</v>
      </c>
      <c r="G47" s="152">
        <f t="shared" si="14"/>
        <v>0</v>
      </c>
      <c r="H47" s="397">
        <f t="shared" si="14"/>
        <v>0</v>
      </c>
      <c r="I47" s="152">
        <f t="shared" si="14"/>
        <v>0</v>
      </c>
      <c r="J47" s="152">
        <f t="shared" si="14"/>
        <v>0</v>
      </c>
      <c r="K47" s="152">
        <f t="shared" si="14"/>
        <v>250000</v>
      </c>
      <c r="L47" s="152">
        <f t="shared" si="14"/>
        <v>0</v>
      </c>
    </row>
    <row r="48" spans="1:12" s="137" customFormat="1" ht="24" hidden="1">
      <c r="A48" s="132"/>
      <c r="B48" s="146"/>
      <c r="C48" s="147">
        <v>3030</v>
      </c>
      <c r="D48" s="153" t="s">
        <v>175</v>
      </c>
      <c r="E48" s="319">
        <f t="shared" si="13"/>
        <v>0</v>
      </c>
      <c r="F48" s="320">
        <f aca="true" t="shared" si="15" ref="F48:F54">SUM(G48:K48)</f>
        <v>0</v>
      </c>
      <c r="G48" s="152"/>
      <c r="H48" s="397"/>
      <c r="I48" s="152"/>
      <c r="J48" s="151"/>
      <c r="K48" s="152"/>
      <c r="L48" s="152"/>
    </row>
    <row r="49" spans="1:12" s="137" customFormat="1" ht="12" hidden="1">
      <c r="A49" s="132"/>
      <c r="B49" s="146"/>
      <c r="C49" s="147">
        <v>4170</v>
      </c>
      <c r="D49" s="164" t="s">
        <v>181</v>
      </c>
      <c r="E49" s="319">
        <f t="shared" si="13"/>
        <v>0</v>
      </c>
      <c r="F49" s="320">
        <f t="shared" si="15"/>
        <v>0</v>
      </c>
      <c r="G49" s="152">
        <v>0</v>
      </c>
      <c r="H49" s="397"/>
      <c r="I49" s="152"/>
      <c r="J49" s="151"/>
      <c r="K49" s="152"/>
      <c r="L49" s="152"/>
    </row>
    <row r="50" spans="1:12" s="137" customFormat="1" ht="24" hidden="1">
      <c r="A50" s="132"/>
      <c r="B50" s="146"/>
      <c r="C50" s="147">
        <v>4210</v>
      </c>
      <c r="D50" s="164" t="s">
        <v>168</v>
      </c>
      <c r="E50" s="319">
        <f t="shared" si="13"/>
        <v>0</v>
      </c>
      <c r="F50" s="320">
        <f t="shared" si="15"/>
        <v>0</v>
      </c>
      <c r="G50" s="152"/>
      <c r="H50" s="151"/>
      <c r="I50" s="152"/>
      <c r="J50" s="151"/>
      <c r="K50" s="152"/>
      <c r="L50" s="152"/>
    </row>
    <row r="51" spans="1:12" ht="12" hidden="1">
      <c r="A51" s="142"/>
      <c r="B51" s="138"/>
      <c r="C51" s="134">
        <v>4300</v>
      </c>
      <c r="D51" s="141" t="s">
        <v>169</v>
      </c>
      <c r="E51" s="322">
        <f t="shared" si="13"/>
        <v>250000</v>
      </c>
      <c r="F51" s="384">
        <f t="shared" si="15"/>
        <v>250000</v>
      </c>
      <c r="G51" s="154"/>
      <c r="H51" s="419"/>
      <c r="I51" s="154"/>
      <c r="J51" s="419"/>
      <c r="K51" s="154">
        <v>250000</v>
      </c>
      <c r="L51" s="154"/>
    </row>
    <row r="52" spans="1:12" ht="12" hidden="1">
      <c r="A52" s="142"/>
      <c r="B52" s="146"/>
      <c r="C52" s="147">
        <v>4430</v>
      </c>
      <c r="D52" s="153" t="s">
        <v>171</v>
      </c>
      <c r="E52" s="319">
        <f t="shared" si="13"/>
        <v>0</v>
      </c>
      <c r="F52" s="320">
        <f t="shared" si="15"/>
        <v>0</v>
      </c>
      <c r="G52" s="154"/>
      <c r="H52" s="419"/>
      <c r="I52" s="418"/>
      <c r="J52" s="418"/>
      <c r="K52" s="418"/>
      <c r="L52" s="154"/>
    </row>
    <row r="53" spans="1:12" s="137" customFormat="1" ht="12">
      <c r="A53" s="405"/>
      <c r="B53" s="156">
        <v>71095</v>
      </c>
      <c r="C53" s="157"/>
      <c r="D53" s="442" t="s">
        <v>114</v>
      </c>
      <c r="E53" s="332">
        <f t="shared" si="13"/>
        <v>28000</v>
      </c>
      <c r="F53" s="398">
        <f aca="true" t="shared" si="16" ref="F53:L53">SUM(F54:F54)</f>
        <v>28000</v>
      </c>
      <c r="G53" s="452">
        <f t="shared" si="16"/>
        <v>0</v>
      </c>
      <c r="H53" s="453">
        <f t="shared" si="16"/>
        <v>0</v>
      </c>
      <c r="I53" s="452">
        <f t="shared" si="16"/>
        <v>0</v>
      </c>
      <c r="J53" s="452">
        <f t="shared" si="16"/>
        <v>0</v>
      </c>
      <c r="K53" s="452">
        <f t="shared" si="16"/>
        <v>28000</v>
      </c>
      <c r="L53" s="452">
        <f t="shared" si="16"/>
        <v>0</v>
      </c>
    </row>
    <row r="54" spans="1:12" ht="11.25" customHeight="1" hidden="1">
      <c r="A54" s="399"/>
      <c r="B54" s="389"/>
      <c r="C54" s="400">
        <v>4300</v>
      </c>
      <c r="D54" s="401" t="s">
        <v>265</v>
      </c>
      <c r="E54" s="332">
        <f t="shared" si="13"/>
        <v>28000</v>
      </c>
      <c r="F54" s="398">
        <f t="shared" si="15"/>
        <v>28000</v>
      </c>
      <c r="G54" s="424"/>
      <c r="H54" s="424"/>
      <c r="I54" s="424"/>
      <c r="J54" s="424"/>
      <c r="K54" s="424">
        <v>28000</v>
      </c>
      <c r="L54" s="420"/>
    </row>
    <row r="55" spans="1:12" s="121" customFormat="1" ht="12.75">
      <c r="A55" s="142">
        <v>750</v>
      </c>
      <c r="B55" s="146"/>
      <c r="C55" s="159"/>
      <c r="D55" s="220" t="s">
        <v>118</v>
      </c>
      <c r="E55" s="339">
        <f t="shared" si="13"/>
        <v>1696825</v>
      </c>
      <c r="F55" s="333">
        <f aca="true" t="shared" si="17" ref="F55:L55">SUM(F56,F78,F88,F113,F116)</f>
        <v>1641825</v>
      </c>
      <c r="G55" s="425">
        <f t="shared" si="17"/>
        <v>1239400</v>
      </c>
      <c r="H55" s="425">
        <f t="shared" si="17"/>
        <v>0</v>
      </c>
      <c r="I55" s="425">
        <f t="shared" si="17"/>
        <v>0</v>
      </c>
      <c r="J55" s="425">
        <f t="shared" si="17"/>
        <v>0</v>
      </c>
      <c r="K55" s="425">
        <f t="shared" si="17"/>
        <v>402425</v>
      </c>
      <c r="L55" s="425">
        <f t="shared" si="17"/>
        <v>55000</v>
      </c>
    </row>
    <row r="56" spans="1:12" s="137" customFormat="1" ht="12">
      <c r="A56" s="132"/>
      <c r="B56" s="146">
        <v>75011</v>
      </c>
      <c r="C56" s="147"/>
      <c r="D56" s="131" t="s">
        <v>226</v>
      </c>
      <c r="E56" s="441">
        <f t="shared" si="13"/>
        <v>102775</v>
      </c>
      <c r="F56" s="326">
        <f aca="true" t="shared" si="18" ref="F56:L56">SUM(F57:F77)</f>
        <v>102775</v>
      </c>
      <c r="G56" s="397">
        <f t="shared" si="18"/>
        <v>91600</v>
      </c>
      <c r="H56" s="397">
        <f t="shared" si="18"/>
        <v>0</v>
      </c>
      <c r="I56" s="397">
        <f t="shared" si="18"/>
        <v>0</v>
      </c>
      <c r="J56" s="397">
        <f t="shared" si="18"/>
        <v>0</v>
      </c>
      <c r="K56" s="397">
        <f t="shared" si="18"/>
        <v>11175</v>
      </c>
      <c r="L56" s="397">
        <f t="shared" si="18"/>
        <v>0</v>
      </c>
    </row>
    <row r="57" spans="1:12" s="137" customFormat="1" ht="24" hidden="1">
      <c r="A57" s="132"/>
      <c r="B57" s="146"/>
      <c r="C57" s="147">
        <v>4010</v>
      </c>
      <c r="D57" s="141" t="s">
        <v>388</v>
      </c>
      <c r="E57" s="441">
        <f t="shared" si="13"/>
        <v>30000</v>
      </c>
      <c r="F57" s="320">
        <f aca="true" t="shared" si="19" ref="F57:F115">SUM(G57:K57)</f>
        <v>30000</v>
      </c>
      <c r="G57" s="345">
        <v>30000</v>
      </c>
      <c r="H57" s="152"/>
      <c r="I57" s="152"/>
      <c r="J57" s="152"/>
      <c r="K57" s="152"/>
      <c r="L57" s="152"/>
    </row>
    <row r="58" spans="1:12" s="137" customFormat="1" ht="12" hidden="1">
      <c r="A58" s="132"/>
      <c r="B58" s="146"/>
      <c r="C58" s="147">
        <v>4010</v>
      </c>
      <c r="D58" s="141" t="s">
        <v>389</v>
      </c>
      <c r="E58" s="441">
        <f>SUM(F58+L58)</f>
        <v>42500</v>
      </c>
      <c r="F58" s="320">
        <f>SUM(G58:K58)</f>
        <v>42500</v>
      </c>
      <c r="G58" s="152">
        <v>42500</v>
      </c>
      <c r="H58" s="152"/>
      <c r="I58" s="152"/>
      <c r="J58" s="152"/>
      <c r="K58" s="152"/>
      <c r="L58" s="152"/>
    </row>
    <row r="59" spans="1:12" s="137" customFormat="1" ht="24" hidden="1">
      <c r="A59" s="132"/>
      <c r="B59" s="146"/>
      <c r="C59" s="147">
        <v>4040</v>
      </c>
      <c r="D59" s="141" t="s">
        <v>270</v>
      </c>
      <c r="E59" s="441">
        <f t="shared" si="13"/>
        <v>0</v>
      </c>
      <c r="F59" s="320">
        <f t="shared" si="19"/>
        <v>0</v>
      </c>
      <c r="G59" s="152">
        <v>0</v>
      </c>
      <c r="H59" s="152"/>
      <c r="I59" s="152"/>
      <c r="J59" s="152"/>
      <c r="K59" s="152"/>
      <c r="L59" s="152"/>
    </row>
    <row r="60" spans="1:12" s="137" customFormat="1" ht="12" hidden="1">
      <c r="A60" s="132"/>
      <c r="B60" s="146"/>
      <c r="C60" s="147">
        <v>4040</v>
      </c>
      <c r="D60" s="141" t="s">
        <v>387</v>
      </c>
      <c r="E60" s="441">
        <f>SUM(F60+L60)</f>
        <v>6200</v>
      </c>
      <c r="F60" s="320">
        <f>SUM(G60:K60)</f>
        <v>6200</v>
      </c>
      <c r="G60" s="152">
        <v>6200</v>
      </c>
      <c r="H60" s="152"/>
      <c r="I60" s="152"/>
      <c r="J60" s="152"/>
      <c r="K60" s="152"/>
      <c r="L60" s="152"/>
    </row>
    <row r="61" spans="1:12" s="137" customFormat="1" ht="24" hidden="1">
      <c r="A61" s="132"/>
      <c r="B61" s="146"/>
      <c r="C61" s="147">
        <v>4110</v>
      </c>
      <c r="D61" s="141" t="s">
        <v>391</v>
      </c>
      <c r="E61" s="441">
        <f t="shared" si="13"/>
        <v>7000</v>
      </c>
      <c r="F61" s="320">
        <f t="shared" si="19"/>
        <v>7000</v>
      </c>
      <c r="G61" s="345">
        <v>7000</v>
      </c>
      <c r="H61" s="152"/>
      <c r="I61" s="152"/>
      <c r="J61" s="152"/>
      <c r="K61" s="152"/>
      <c r="L61" s="152"/>
    </row>
    <row r="62" spans="1:12" s="137" customFormat="1" ht="12" hidden="1">
      <c r="A62" s="132"/>
      <c r="B62" s="146"/>
      <c r="C62" s="147">
        <v>4110</v>
      </c>
      <c r="D62" s="141" t="s">
        <v>392</v>
      </c>
      <c r="E62" s="441">
        <f>SUM(F62+L62)</f>
        <v>3900</v>
      </c>
      <c r="F62" s="320">
        <f>SUM(G62:K62)</f>
        <v>3900</v>
      </c>
      <c r="G62" s="152">
        <v>3900</v>
      </c>
      <c r="H62" s="152"/>
      <c r="I62" s="152"/>
      <c r="J62" s="152"/>
      <c r="K62" s="152"/>
      <c r="L62" s="152"/>
    </row>
    <row r="63" spans="1:12" s="137" customFormat="1" ht="24" hidden="1">
      <c r="A63" s="132"/>
      <c r="B63" s="146"/>
      <c r="C63" s="147">
        <v>4120</v>
      </c>
      <c r="D63" s="141" t="s">
        <v>390</v>
      </c>
      <c r="E63" s="441">
        <f t="shared" si="13"/>
        <v>500</v>
      </c>
      <c r="F63" s="320">
        <f t="shared" si="19"/>
        <v>500</v>
      </c>
      <c r="G63" s="345">
        <v>500</v>
      </c>
      <c r="H63" s="152"/>
      <c r="I63" s="152"/>
      <c r="J63" s="152"/>
      <c r="K63" s="152"/>
      <c r="L63" s="152"/>
    </row>
    <row r="64" spans="1:12" s="137" customFormat="1" ht="12" hidden="1">
      <c r="A64" s="132"/>
      <c r="B64" s="146"/>
      <c r="C64" s="147">
        <v>4120</v>
      </c>
      <c r="D64" s="141" t="s">
        <v>389</v>
      </c>
      <c r="E64" s="441">
        <f>SUM(F64+L64)</f>
        <v>1500</v>
      </c>
      <c r="F64" s="320">
        <f>SUM(G64:K64)</f>
        <v>1500</v>
      </c>
      <c r="G64" s="152">
        <v>1500</v>
      </c>
      <c r="H64" s="152"/>
      <c r="I64" s="152"/>
      <c r="J64" s="152"/>
      <c r="K64" s="152"/>
      <c r="L64" s="152"/>
    </row>
    <row r="65" spans="1:12" s="137" customFormat="1" ht="24" hidden="1">
      <c r="A65" s="132"/>
      <c r="B65" s="146"/>
      <c r="C65" s="147">
        <v>4210</v>
      </c>
      <c r="D65" s="141" t="s">
        <v>394</v>
      </c>
      <c r="E65" s="441">
        <f t="shared" si="13"/>
        <v>500</v>
      </c>
      <c r="F65" s="320">
        <f t="shared" si="19"/>
        <v>500</v>
      </c>
      <c r="G65" s="152"/>
      <c r="H65" s="152"/>
      <c r="I65" s="152"/>
      <c r="J65" s="152"/>
      <c r="K65" s="345">
        <v>500</v>
      </c>
      <c r="L65" s="152"/>
    </row>
    <row r="66" spans="1:12" s="137" customFormat="1" ht="24" hidden="1">
      <c r="A66" s="132"/>
      <c r="B66" s="146"/>
      <c r="C66" s="147">
        <v>4210</v>
      </c>
      <c r="D66" s="141" t="s">
        <v>393</v>
      </c>
      <c r="E66" s="441">
        <f>SUM(F66+L66)</f>
        <v>1500</v>
      </c>
      <c r="F66" s="320">
        <f>SUM(G66:K66)</f>
        <v>1500</v>
      </c>
      <c r="G66" s="152"/>
      <c r="H66" s="152"/>
      <c r="I66" s="152"/>
      <c r="J66" s="152"/>
      <c r="K66" s="152">
        <v>1500</v>
      </c>
      <c r="L66" s="152"/>
    </row>
    <row r="67" spans="1:12" s="137" customFormat="1" ht="12" hidden="1">
      <c r="A67" s="132"/>
      <c r="B67" s="146"/>
      <c r="C67" s="147">
        <v>4260</v>
      </c>
      <c r="D67" s="141" t="s">
        <v>400</v>
      </c>
      <c r="E67" s="441">
        <f t="shared" si="13"/>
        <v>1000</v>
      </c>
      <c r="F67" s="320">
        <f t="shared" si="19"/>
        <v>1000</v>
      </c>
      <c r="G67" s="152"/>
      <c r="H67" s="152"/>
      <c r="I67" s="152"/>
      <c r="J67" s="152"/>
      <c r="K67" s="345">
        <v>1000</v>
      </c>
      <c r="L67" s="152"/>
    </row>
    <row r="68" spans="1:12" s="137" customFormat="1" ht="12" hidden="1">
      <c r="A68" s="132"/>
      <c r="B68" s="146"/>
      <c r="C68" s="147">
        <v>4260</v>
      </c>
      <c r="D68" s="141" t="s">
        <v>399</v>
      </c>
      <c r="E68" s="441">
        <f>SUM(F68+L68)</f>
        <v>1000</v>
      </c>
      <c r="F68" s="320">
        <f>SUM(G68:K68)</f>
        <v>1000</v>
      </c>
      <c r="G68" s="152"/>
      <c r="H68" s="152"/>
      <c r="I68" s="152"/>
      <c r="J68" s="152"/>
      <c r="K68" s="152">
        <v>1000</v>
      </c>
      <c r="L68" s="152"/>
    </row>
    <row r="69" spans="1:12" s="137" customFormat="1" ht="12" hidden="1">
      <c r="A69" s="132"/>
      <c r="B69" s="146"/>
      <c r="C69" s="147">
        <v>4300</v>
      </c>
      <c r="D69" s="141" t="s">
        <v>169</v>
      </c>
      <c r="E69" s="441">
        <f t="shared" si="13"/>
        <v>1500</v>
      </c>
      <c r="F69" s="320">
        <f t="shared" si="19"/>
        <v>1500</v>
      </c>
      <c r="G69" s="152"/>
      <c r="H69" s="152"/>
      <c r="I69" s="152"/>
      <c r="J69" s="152"/>
      <c r="K69" s="152">
        <v>1500</v>
      </c>
      <c r="L69" s="152"/>
    </row>
    <row r="70" spans="1:12" s="137" customFormat="1" ht="24" hidden="1">
      <c r="A70" s="132"/>
      <c r="B70" s="146"/>
      <c r="C70" s="147">
        <v>4350</v>
      </c>
      <c r="D70" s="141" t="s">
        <v>258</v>
      </c>
      <c r="E70" s="441">
        <f t="shared" si="13"/>
        <v>700</v>
      </c>
      <c r="F70" s="320">
        <f t="shared" si="19"/>
        <v>700</v>
      </c>
      <c r="G70" s="152"/>
      <c r="H70" s="152"/>
      <c r="I70" s="152"/>
      <c r="J70" s="152"/>
      <c r="K70" s="152">
        <v>700</v>
      </c>
      <c r="L70" s="152"/>
    </row>
    <row r="71" spans="1:12" s="137" customFormat="1" ht="36" hidden="1">
      <c r="A71" s="132"/>
      <c r="B71" s="146"/>
      <c r="C71" s="147">
        <v>4370</v>
      </c>
      <c r="D71" s="141" t="s">
        <v>402</v>
      </c>
      <c r="E71" s="441">
        <f t="shared" si="13"/>
        <v>775</v>
      </c>
      <c r="F71" s="320">
        <f t="shared" si="19"/>
        <v>775</v>
      </c>
      <c r="G71" s="152"/>
      <c r="H71" s="152"/>
      <c r="I71" s="152"/>
      <c r="J71" s="152"/>
      <c r="K71" s="345">
        <v>775</v>
      </c>
      <c r="L71" s="152"/>
    </row>
    <row r="72" spans="1:12" s="137" customFormat="1" ht="36" hidden="1">
      <c r="A72" s="132"/>
      <c r="B72" s="146"/>
      <c r="C72" s="147">
        <v>4370</v>
      </c>
      <c r="D72" s="141" t="s">
        <v>401</v>
      </c>
      <c r="E72" s="441">
        <f>SUM(F72+L72)</f>
        <v>1200</v>
      </c>
      <c r="F72" s="320">
        <f>SUM(G72:K72)</f>
        <v>1200</v>
      </c>
      <c r="G72" s="152"/>
      <c r="H72" s="152"/>
      <c r="I72" s="152"/>
      <c r="J72" s="152"/>
      <c r="K72" s="152">
        <v>1200</v>
      </c>
      <c r="L72" s="152"/>
    </row>
    <row r="73" spans="1:12" s="137" customFormat="1" ht="24" hidden="1">
      <c r="A73" s="132"/>
      <c r="B73" s="146"/>
      <c r="C73" s="147">
        <v>4410</v>
      </c>
      <c r="D73" s="141" t="s">
        <v>395</v>
      </c>
      <c r="E73" s="441">
        <f t="shared" si="13"/>
        <v>300</v>
      </c>
      <c r="F73" s="320">
        <f t="shared" si="19"/>
        <v>300</v>
      </c>
      <c r="G73" s="152"/>
      <c r="H73" s="152"/>
      <c r="I73" s="152"/>
      <c r="J73" s="152"/>
      <c r="K73" s="345">
        <v>300</v>
      </c>
      <c r="L73" s="152"/>
    </row>
    <row r="74" spans="1:12" s="137" customFormat="1" ht="12" hidden="1">
      <c r="A74" s="132"/>
      <c r="B74" s="146"/>
      <c r="C74" s="147">
        <v>4430</v>
      </c>
      <c r="D74" s="141" t="s">
        <v>171</v>
      </c>
      <c r="E74" s="441">
        <f t="shared" si="13"/>
        <v>1000</v>
      </c>
      <c r="F74" s="320">
        <f t="shared" si="19"/>
        <v>1000</v>
      </c>
      <c r="G74" s="152"/>
      <c r="H74" s="152"/>
      <c r="I74" s="152"/>
      <c r="J74" s="152"/>
      <c r="K74" s="152">
        <v>1000</v>
      </c>
      <c r="L74" s="152"/>
    </row>
    <row r="75" spans="1:12" s="137" customFormat="1" ht="36" hidden="1">
      <c r="A75" s="132"/>
      <c r="B75" s="146"/>
      <c r="C75" s="147">
        <v>4700</v>
      </c>
      <c r="D75" s="141" t="s">
        <v>396</v>
      </c>
      <c r="E75" s="441">
        <f t="shared" si="13"/>
        <v>500</v>
      </c>
      <c r="F75" s="320">
        <f t="shared" si="19"/>
        <v>500</v>
      </c>
      <c r="G75" s="152"/>
      <c r="H75" s="152"/>
      <c r="I75" s="152"/>
      <c r="J75" s="152"/>
      <c r="K75" s="345">
        <v>500</v>
      </c>
      <c r="L75" s="152"/>
    </row>
    <row r="76" spans="1:12" s="137" customFormat="1" ht="36" hidden="1">
      <c r="A76" s="132"/>
      <c r="B76" s="146"/>
      <c r="C76" s="147">
        <v>4750</v>
      </c>
      <c r="D76" s="141" t="s">
        <v>397</v>
      </c>
      <c r="E76" s="441">
        <f t="shared" si="13"/>
        <v>800</v>
      </c>
      <c r="F76" s="320">
        <f t="shared" si="19"/>
        <v>800</v>
      </c>
      <c r="G76" s="152"/>
      <c r="H76" s="152"/>
      <c r="I76" s="152"/>
      <c r="J76" s="152"/>
      <c r="K76" s="345">
        <v>800</v>
      </c>
      <c r="L76" s="152"/>
    </row>
    <row r="77" spans="1:12" s="137" customFormat="1" ht="48" hidden="1">
      <c r="A77" s="132"/>
      <c r="B77" s="146"/>
      <c r="C77" s="147">
        <v>4740</v>
      </c>
      <c r="D77" s="141" t="s">
        <v>398</v>
      </c>
      <c r="E77" s="441">
        <f t="shared" si="13"/>
        <v>400</v>
      </c>
      <c r="F77" s="320">
        <f t="shared" si="19"/>
        <v>400</v>
      </c>
      <c r="G77" s="152"/>
      <c r="H77" s="152"/>
      <c r="I77" s="152"/>
      <c r="J77" s="152"/>
      <c r="K77" s="345">
        <v>400</v>
      </c>
      <c r="L77" s="152"/>
    </row>
    <row r="78" spans="1:12" s="137" customFormat="1" ht="24">
      <c r="A78" s="132"/>
      <c r="B78" s="146">
        <v>75022</v>
      </c>
      <c r="C78" s="147"/>
      <c r="D78" s="131" t="s">
        <v>174</v>
      </c>
      <c r="E78" s="441">
        <f t="shared" si="13"/>
        <v>86150</v>
      </c>
      <c r="F78" s="326">
        <f aca="true" t="shared" si="20" ref="F78:L78">SUM(F79:F87)</f>
        <v>86150</v>
      </c>
      <c r="G78" s="397">
        <f t="shared" si="20"/>
        <v>0</v>
      </c>
      <c r="H78" s="397">
        <f t="shared" si="20"/>
        <v>0</v>
      </c>
      <c r="I78" s="397">
        <f t="shared" si="20"/>
        <v>0</v>
      </c>
      <c r="J78" s="397">
        <f t="shared" si="20"/>
        <v>0</v>
      </c>
      <c r="K78" s="397">
        <f t="shared" si="20"/>
        <v>86150</v>
      </c>
      <c r="L78" s="397">
        <f t="shared" si="20"/>
        <v>0</v>
      </c>
    </row>
    <row r="79" spans="1:12" ht="24" hidden="1">
      <c r="A79" s="142"/>
      <c r="B79" s="146"/>
      <c r="C79" s="147">
        <v>3030</v>
      </c>
      <c r="D79" s="141" t="s">
        <v>175</v>
      </c>
      <c r="E79" s="441">
        <f t="shared" si="13"/>
        <v>79800</v>
      </c>
      <c r="F79" s="320">
        <f t="shared" si="19"/>
        <v>79800</v>
      </c>
      <c r="G79" s="154"/>
      <c r="H79" s="419"/>
      <c r="I79" s="154"/>
      <c r="J79" s="419"/>
      <c r="K79" s="154">
        <v>79800</v>
      </c>
      <c r="L79" s="154"/>
    </row>
    <row r="80" spans="1:12" ht="24" hidden="1">
      <c r="A80" s="142"/>
      <c r="B80" s="146"/>
      <c r="C80" s="147">
        <v>4210</v>
      </c>
      <c r="D80" s="141" t="s">
        <v>168</v>
      </c>
      <c r="E80" s="441">
        <f t="shared" si="13"/>
        <v>1800</v>
      </c>
      <c r="F80" s="320">
        <f t="shared" si="19"/>
        <v>1800</v>
      </c>
      <c r="G80" s="154"/>
      <c r="H80" s="419"/>
      <c r="I80" s="154"/>
      <c r="J80" s="419"/>
      <c r="K80" s="154">
        <v>1800</v>
      </c>
      <c r="L80" s="154"/>
    </row>
    <row r="81" spans="1:12" ht="12" hidden="1">
      <c r="A81" s="142"/>
      <c r="B81" s="146"/>
      <c r="C81" s="147">
        <v>4300</v>
      </c>
      <c r="D81" s="141" t="s">
        <v>169</v>
      </c>
      <c r="E81" s="441">
        <f t="shared" si="13"/>
        <v>400</v>
      </c>
      <c r="F81" s="320">
        <f t="shared" si="19"/>
        <v>400</v>
      </c>
      <c r="G81" s="154"/>
      <c r="H81" s="419"/>
      <c r="I81" s="154"/>
      <c r="J81" s="419"/>
      <c r="K81" s="154">
        <v>400</v>
      </c>
      <c r="L81" s="154"/>
    </row>
    <row r="82" spans="1:12" ht="36" hidden="1">
      <c r="A82" s="142"/>
      <c r="B82" s="146"/>
      <c r="C82" s="147">
        <v>4360</v>
      </c>
      <c r="D82" s="141" t="s">
        <v>256</v>
      </c>
      <c r="E82" s="441">
        <f t="shared" si="13"/>
        <v>1800</v>
      </c>
      <c r="F82" s="320">
        <f t="shared" si="19"/>
        <v>1800</v>
      </c>
      <c r="G82" s="154"/>
      <c r="H82" s="419"/>
      <c r="I82" s="154"/>
      <c r="J82" s="419"/>
      <c r="K82" s="154">
        <v>1800</v>
      </c>
      <c r="L82" s="154"/>
    </row>
    <row r="83" spans="1:12" ht="36" hidden="1">
      <c r="A83" s="142"/>
      <c r="B83" s="146"/>
      <c r="C83" s="147">
        <v>4370</v>
      </c>
      <c r="D83" s="141" t="s">
        <v>280</v>
      </c>
      <c r="E83" s="441">
        <f t="shared" si="13"/>
        <v>800</v>
      </c>
      <c r="F83" s="320">
        <f t="shared" si="19"/>
        <v>800</v>
      </c>
      <c r="G83" s="154"/>
      <c r="H83" s="419"/>
      <c r="I83" s="154"/>
      <c r="J83" s="419"/>
      <c r="K83" s="154">
        <v>800</v>
      </c>
      <c r="L83" s="154"/>
    </row>
    <row r="84" spans="1:12" ht="12" hidden="1">
      <c r="A84" s="142"/>
      <c r="B84" s="146"/>
      <c r="C84" s="147">
        <v>4410</v>
      </c>
      <c r="D84" s="141" t="s">
        <v>183</v>
      </c>
      <c r="E84" s="441">
        <f t="shared" si="13"/>
        <v>250</v>
      </c>
      <c r="F84" s="320">
        <f t="shared" si="19"/>
        <v>250</v>
      </c>
      <c r="G84" s="154"/>
      <c r="H84" s="419"/>
      <c r="I84" s="154"/>
      <c r="J84" s="419"/>
      <c r="K84" s="154">
        <v>250</v>
      </c>
      <c r="L84" s="154"/>
    </row>
    <row r="85" spans="1:12" ht="36" hidden="1">
      <c r="A85" s="142"/>
      <c r="B85" s="146"/>
      <c r="C85" s="147">
        <v>4700</v>
      </c>
      <c r="D85" s="141" t="s">
        <v>281</v>
      </c>
      <c r="E85" s="441">
        <f t="shared" si="13"/>
        <v>300</v>
      </c>
      <c r="F85" s="320">
        <f t="shared" si="19"/>
        <v>300</v>
      </c>
      <c r="G85" s="154"/>
      <c r="H85" s="419"/>
      <c r="I85" s="154"/>
      <c r="J85" s="419"/>
      <c r="K85" s="154">
        <v>300</v>
      </c>
      <c r="L85" s="154"/>
    </row>
    <row r="86" spans="1:12" ht="48" hidden="1">
      <c r="A86" s="142"/>
      <c r="B86" s="146"/>
      <c r="C86" s="147">
        <v>4740</v>
      </c>
      <c r="D86" s="141" t="s">
        <v>250</v>
      </c>
      <c r="E86" s="441">
        <f t="shared" si="13"/>
        <v>1000</v>
      </c>
      <c r="F86" s="320">
        <f t="shared" si="19"/>
        <v>1000</v>
      </c>
      <c r="G86" s="154"/>
      <c r="H86" s="419"/>
      <c r="I86" s="154"/>
      <c r="J86" s="419"/>
      <c r="K86" s="154">
        <v>1000</v>
      </c>
      <c r="L86" s="154"/>
    </row>
    <row r="87" spans="1:12" ht="36" hidden="1">
      <c r="A87" s="142"/>
      <c r="B87" s="146"/>
      <c r="C87" s="147">
        <v>6060</v>
      </c>
      <c r="D87" s="141" t="s">
        <v>202</v>
      </c>
      <c r="E87" s="441">
        <f aca="true" t="shared" si="21" ref="E87:E121">SUM(F87+L87)</f>
        <v>0</v>
      </c>
      <c r="F87" s="320">
        <f t="shared" si="19"/>
        <v>0</v>
      </c>
      <c r="G87" s="154"/>
      <c r="H87" s="419"/>
      <c r="I87" s="154"/>
      <c r="J87" s="419"/>
      <c r="K87" s="154"/>
      <c r="L87" s="154">
        <v>0</v>
      </c>
    </row>
    <row r="88" spans="1:12" s="137" customFormat="1" ht="29.25" customHeight="1">
      <c r="A88" s="132"/>
      <c r="B88" s="146">
        <v>75023</v>
      </c>
      <c r="C88" s="147"/>
      <c r="D88" s="131" t="s">
        <v>176</v>
      </c>
      <c r="E88" s="441">
        <f t="shared" si="21"/>
        <v>1454500</v>
      </c>
      <c r="F88" s="326">
        <f aca="true" t="shared" si="22" ref="F88:L88">SUM(F89:F112)</f>
        <v>1399500</v>
      </c>
      <c r="G88" s="397">
        <f t="shared" si="22"/>
        <v>1147800</v>
      </c>
      <c r="H88" s="397">
        <f t="shared" si="22"/>
        <v>0</v>
      </c>
      <c r="I88" s="397">
        <f t="shared" si="22"/>
        <v>0</v>
      </c>
      <c r="J88" s="397">
        <f t="shared" si="22"/>
        <v>0</v>
      </c>
      <c r="K88" s="397">
        <f t="shared" si="22"/>
        <v>251700</v>
      </c>
      <c r="L88" s="397">
        <f t="shared" si="22"/>
        <v>55000</v>
      </c>
    </row>
    <row r="89" spans="1:12" ht="27" customHeight="1" hidden="1">
      <c r="A89" s="142"/>
      <c r="B89" s="146"/>
      <c r="C89" s="147">
        <v>3020</v>
      </c>
      <c r="D89" s="141" t="s">
        <v>283</v>
      </c>
      <c r="E89" s="441">
        <f t="shared" si="21"/>
        <v>1500</v>
      </c>
      <c r="F89" s="320">
        <f t="shared" si="19"/>
        <v>1500</v>
      </c>
      <c r="G89" s="154"/>
      <c r="H89" s="419"/>
      <c r="I89" s="154"/>
      <c r="J89" s="419"/>
      <c r="K89" s="154">
        <v>1500</v>
      </c>
      <c r="L89" s="154"/>
    </row>
    <row r="90" spans="1:12" ht="24" hidden="1">
      <c r="A90" s="142"/>
      <c r="B90" s="146"/>
      <c r="C90" s="147">
        <v>4010</v>
      </c>
      <c r="D90" s="141" t="s">
        <v>177</v>
      </c>
      <c r="E90" s="441">
        <f t="shared" si="21"/>
        <v>908000</v>
      </c>
      <c r="F90" s="320">
        <f t="shared" si="19"/>
        <v>908000</v>
      </c>
      <c r="G90" s="154">
        <v>908000</v>
      </c>
      <c r="H90" s="154"/>
      <c r="I90" s="154"/>
      <c r="J90" s="419"/>
      <c r="K90" s="154"/>
      <c r="L90" s="154"/>
    </row>
    <row r="91" spans="1:12" ht="24" hidden="1">
      <c r="A91" s="142"/>
      <c r="B91" s="160"/>
      <c r="C91" s="161">
        <v>4040</v>
      </c>
      <c r="D91" s="141" t="s">
        <v>178</v>
      </c>
      <c r="E91" s="441">
        <f t="shared" si="21"/>
        <v>63800</v>
      </c>
      <c r="F91" s="320">
        <f t="shared" si="19"/>
        <v>63800</v>
      </c>
      <c r="G91" s="154">
        <v>63800</v>
      </c>
      <c r="H91" s="154"/>
      <c r="I91" s="154"/>
      <c r="J91" s="419"/>
      <c r="K91" s="154"/>
      <c r="L91" s="154"/>
    </row>
    <row r="92" spans="1:12" ht="24" hidden="1">
      <c r="A92" s="142"/>
      <c r="B92" s="160"/>
      <c r="C92" s="161">
        <v>4110</v>
      </c>
      <c r="D92" s="141" t="s">
        <v>179</v>
      </c>
      <c r="E92" s="441">
        <f t="shared" si="21"/>
        <v>141000</v>
      </c>
      <c r="F92" s="320">
        <f t="shared" si="19"/>
        <v>141000</v>
      </c>
      <c r="G92" s="162">
        <v>141000</v>
      </c>
      <c r="H92" s="162"/>
      <c r="I92" s="162"/>
      <c r="J92" s="172"/>
      <c r="K92" s="162"/>
      <c r="L92" s="162"/>
    </row>
    <row r="93" spans="1:12" ht="12" hidden="1">
      <c r="A93" s="142"/>
      <c r="B93" s="160"/>
      <c r="C93" s="161">
        <v>4120</v>
      </c>
      <c r="D93" s="141" t="s">
        <v>180</v>
      </c>
      <c r="E93" s="441">
        <f t="shared" si="21"/>
        <v>25000</v>
      </c>
      <c r="F93" s="320">
        <f t="shared" si="19"/>
        <v>25000</v>
      </c>
      <c r="G93" s="162">
        <v>25000</v>
      </c>
      <c r="H93" s="162"/>
      <c r="I93" s="162"/>
      <c r="J93" s="172"/>
      <c r="K93" s="162"/>
      <c r="L93" s="162"/>
    </row>
    <row r="94" spans="1:12" ht="12" hidden="1">
      <c r="A94" s="142"/>
      <c r="B94" s="160"/>
      <c r="C94" s="161">
        <v>4170</v>
      </c>
      <c r="D94" s="141" t="s">
        <v>181</v>
      </c>
      <c r="E94" s="441">
        <f t="shared" si="21"/>
        <v>10000</v>
      </c>
      <c r="F94" s="320">
        <f t="shared" si="19"/>
        <v>10000</v>
      </c>
      <c r="G94" s="162">
        <v>10000</v>
      </c>
      <c r="H94" s="162"/>
      <c r="I94" s="162"/>
      <c r="J94" s="172"/>
      <c r="K94" s="162"/>
      <c r="L94" s="162"/>
    </row>
    <row r="95" spans="1:12" ht="24" hidden="1">
      <c r="A95" s="142"/>
      <c r="B95" s="160"/>
      <c r="C95" s="161">
        <v>4210</v>
      </c>
      <c r="D95" s="141" t="s">
        <v>168</v>
      </c>
      <c r="E95" s="441">
        <f t="shared" si="21"/>
        <v>85000</v>
      </c>
      <c r="F95" s="320">
        <f t="shared" si="19"/>
        <v>85000</v>
      </c>
      <c r="G95" s="162"/>
      <c r="H95" s="172"/>
      <c r="I95" s="162"/>
      <c r="J95" s="172"/>
      <c r="K95" s="162">
        <v>85000</v>
      </c>
      <c r="L95" s="162"/>
    </row>
    <row r="96" spans="1:12" ht="12" hidden="1">
      <c r="A96" s="142"/>
      <c r="B96" s="160"/>
      <c r="C96" s="161">
        <v>4260</v>
      </c>
      <c r="D96" s="141" t="s">
        <v>182</v>
      </c>
      <c r="E96" s="441">
        <f t="shared" si="21"/>
        <v>20000</v>
      </c>
      <c r="F96" s="320">
        <f t="shared" si="19"/>
        <v>20000</v>
      </c>
      <c r="G96" s="162"/>
      <c r="H96" s="172"/>
      <c r="I96" s="162"/>
      <c r="J96" s="172"/>
      <c r="K96" s="162">
        <v>20000</v>
      </c>
      <c r="L96" s="162"/>
    </row>
    <row r="97" spans="1:12" ht="12" hidden="1">
      <c r="A97" s="142"/>
      <c r="B97" s="160"/>
      <c r="C97" s="161">
        <v>4270</v>
      </c>
      <c r="D97" s="141" t="s">
        <v>172</v>
      </c>
      <c r="E97" s="441">
        <f t="shared" si="21"/>
        <v>0</v>
      </c>
      <c r="F97" s="320">
        <f t="shared" si="19"/>
        <v>0</v>
      </c>
      <c r="G97" s="162"/>
      <c r="H97" s="172"/>
      <c r="I97" s="162"/>
      <c r="J97" s="172"/>
      <c r="K97" s="162"/>
      <c r="L97" s="162"/>
    </row>
    <row r="98" spans="1:12" ht="12" hidden="1">
      <c r="A98" s="142"/>
      <c r="B98" s="160"/>
      <c r="C98" s="161">
        <v>4280</v>
      </c>
      <c r="D98" s="141" t="s">
        <v>199</v>
      </c>
      <c r="E98" s="441">
        <f t="shared" si="21"/>
        <v>1500</v>
      </c>
      <c r="F98" s="320">
        <f t="shared" si="19"/>
        <v>1500</v>
      </c>
      <c r="G98" s="162"/>
      <c r="H98" s="172"/>
      <c r="I98" s="162"/>
      <c r="J98" s="172"/>
      <c r="K98" s="162">
        <v>1500</v>
      </c>
      <c r="L98" s="162"/>
    </row>
    <row r="99" spans="1:12" ht="12" hidden="1">
      <c r="A99" s="142"/>
      <c r="B99" s="160"/>
      <c r="C99" s="161">
        <v>4300</v>
      </c>
      <c r="D99" s="141" t="s">
        <v>169</v>
      </c>
      <c r="E99" s="441">
        <f t="shared" si="21"/>
        <v>48000</v>
      </c>
      <c r="F99" s="320">
        <f t="shared" si="19"/>
        <v>48000</v>
      </c>
      <c r="G99" s="162"/>
      <c r="H99" s="172"/>
      <c r="I99" s="162"/>
      <c r="J99" s="172"/>
      <c r="K99" s="162">
        <v>48000</v>
      </c>
      <c r="L99" s="162"/>
    </row>
    <row r="100" spans="1:12" ht="24" hidden="1">
      <c r="A100" s="142"/>
      <c r="B100" s="160"/>
      <c r="C100" s="161">
        <v>4350</v>
      </c>
      <c r="D100" s="141" t="s">
        <v>258</v>
      </c>
      <c r="E100" s="441">
        <f t="shared" si="21"/>
        <v>1000</v>
      </c>
      <c r="F100" s="320">
        <f t="shared" si="19"/>
        <v>1000</v>
      </c>
      <c r="G100" s="162"/>
      <c r="H100" s="172"/>
      <c r="I100" s="162"/>
      <c r="J100" s="172"/>
      <c r="K100" s="162">
        <v>1000</v>
      </c>
      <c r="L100" s="162"/>
    </row>
    <row r="101" spans="1:12" ht="36" hidden="1">
      <c r="A101" s="142"/>
      <c r="B101" s="160"/>
      <c r="C101" s="161">
        <v>4360</v>
      </c>
      <c r="D101" s="141" t="s">
        <v>272</v>
      </c>
      <c r="E101" s="441">
        <f t="shared" si="21"/>
        <v>4000</v>
      </c>
      <c r="F101" s="320">
        <f t="shared" si="19"/>
        <v>4000</v>
      </c>
      <c r="G101" s="162"/>
      <c r="H101" s="172"/>
      <c r="I101" s="162"/>
      <c r="J101" s="172"/>
      <c r="K101" s="162">
        <v>4000</v>
      </c>
      <c r="L101" s="162"/>
    </row>
    <row r="102" spans="1:12" ht="36" hidden="1">
      <c r="A102" s="142"/>
      <c r="B102" s="160"/>
      <c r="C102" s="161">
        <v>4370</v>
      </c>
      <c r="D102" s="141" t="s">
        <v>273</v>
      </c>
      <c r="E102" s="441">
        <f t="shared" si="21"/>
        <v>17000</v>
      </c>
      <c r="F102" s="320">
        <f t="shared" si="19"/>
        <v>17000</v>
      </c>
      <c r="G102" s="162"/>
      <c r="H102" s="172"/>
      <c r="I102" s="162"/>
      <c r="J102" s="172"/>
      <c r="K102" s="162">
        <v>17000</v>
      </c>
      <c r="L102" s="162"/>
    </row>
    <row r="103" spans="1:12" ht="12" hidden="1">
      <c r="A103" s="142"/>
      <c r="B103" s="160"/>
      <c r="C103" s="161">
        <v>4390</v>
      </c>
      <c r="D103" s="141"/>
      <c r="E103" s="441">
        <f>SUM(F103+L103)</f>
        <v>100</v>
      </c>
      <c r="F103" s="320">
        <f>SUM(G103:K103)</f>
        <v>100</v>
      </c>
      <c r="G103" s="162"/>
      <c r="H103" s="172"/>
      <c r="I103" s="162"/>
      <c r="J103" s="172"/>
      <c r="K103" s="162">
        <v>100</v>
      </c>
      <c r="L103" s="162"/>
    </row>
    <row r="104" spans="1:12" ht="12" hidden="1">
      <c r="A104" s="142"/>
      <c r="B104" s="160"/>
      <c r="C104" s="161">
        <v>4410</v>
      </c>
      <c r="D104" s="141" t="s">
        <v>183</v>
      </c>
      <c r="E104" s="441">
        <f t="shared" si="21"/>
        <v>20000</v>
      </c>
      <c r="F104" s="320">
        <f t="shared" si="19"/>
        <v>20000</v>
      </c>
      <c r="G104" s="162"/>
      <c r="H104" s="172"/>
      <c r="I104" s="162"/>
      <c r="J104" s="172"/>
      <c r="K104" s="162">
        <v>20000</v>
      </c>
      <c r="L104" s="162"/>
    </row>
    <row r="105" spans="1:12" ht="12" hidden="1">
      <c r="A105" s="142"/>
      <c r="B105" s="160"/>
      <c r="C105" s="161">
        <v>4430</v>
      </c>
      <c r="D105" s="141" t="s">
        <v>171</v>
      </c>
      <c r="E105" s="441">
        <f t="shared" si="21"/>
        <v>7500</v>
      </c>
      <c r="F105" s="320">
        <f t="shared" si="19"/>
        <v>7500</v>
      </c>
      <c r="G105" s="162"/>
      <c r="H105" s="172"/>
      <c r="I105" s="162"/>
      <c r="J105" s="172"/>
      <c r="K105" s="162">
        <v>7500</v>
      </c>
      <c r="L105" s="162"/>
    </row>
    <row r="106" spans="1:12" ht="26.25" customHeight="1" hidden="1">
      <c r="A106" s="142"/>
      <c r="B106" s="160"/>
      <c r="C106" s="161">
        <v>4440</v>
      </c>
      <c r="D106" s="141" t="s">
        <v>184</v>
      </c>
      <c r="E106" s="441">
        <f t="shared" si="21"/>
        <v>24000</v>
      </c>
      <c r="F106" s="320">
        <f t="shared" si="19"/>
        <v>24000</v>
      </c>
      <c r="G106" s="162"/>
      <c r="H106" s="172"/>
      <c r="I106" s="162"/>
      <c r="J106" s="172"/>
      <c r="K106" s="162">
        <v>24000</v>
      </c>
      <c r="L106" s="162"/>
    </row>
    <row r="107" spans="1:12" ht="24" hidden="1">
      <c r="A107" s="142"/>
      <c r="B107" s="160"/>
      <c r="C107" s="161">
        <v>4530</v>
      </c>
      <c r="D107" s="141" t="s">
        <v>185</v>
      </c>
      <c r="E107" s="441">
        <f t="shared" si="21"/>
        <v>600</v>
      </c>
      <c r="F107" s="320">
        <f t="shared" si="19"/>
        <v>600</v>
      </c>
      <c r="G107" s="162"/>
      <c r="H107" s="172"/>
      <c r="I107" s="162"/>
      <c r="J107" s="172"/>
      <c r="K107" s="162">
        <v>600</v>
      </c>
      <c r="L107" s="162"/>
    </row>
    <row r="108" spans="1:12" ht="36" hidden="1">
      <c r="A108" s="142"/>
      <c r="B108" s="160"/>
      <c r="C108" s="161">
        <v>4700</v>
      </c>
      <c r="D108" s="141" t="s">
        <v>249</v>
      </c>
      <c r="E108" s="441">
        <f t="shared" si="21"/>
        <v>13000</v>
      </c>
      <c r="F108" s="320">
        <f t="shared" si="19"/>
        <v>13000</v>
      </c>
      <c r="G108" s="162"/>
      <c r="H108" s="172"/>
      <c r="I108" s="162"/>
      <c r="J108" s="172"/>
      <c r="K108" s="162">
        <v>13000</v>
      </c>
      <c r="L108" s="162"/>
    </row>
    <row r="109" spans="1:12" ht="48" hidden="1">
      <c r="A109" s="142"/>
      <c r="B109" s="160"/>
      <c r="C109" s="161">
        <v>4740</v>
      </c>
      <c r="D109" s="141" t="s">
        <v>250</v>
      </c>
      <c r="E109" s="441">
        <f t="shared" si="21"/>
        <v>3500</v>
      </c>
      <c r="F109" s="320">
        <f t="shared" si="19"/>
        <v>3500</v>
      </c>
      <c r="G109" s="162"/>
      <c r="H109" s="172"/>
      <c r="I109" s="162"/>
      <c r="J109" s="172"/>
      <c r="K109" s="162">
        <v>3500</v>
      </c>
      <c r="L109" s="162"/>
    </row>
    <row r="110" spans="1:12" ht="36" hidden="1">
      <c r="A110" s="142"/>
      <c r="B110" s="160"/>
      <c r="C110" s="161">
        <v>4750</v>
      </c>
      <c r="D110" s="141" t="s">
        <v>251</v>
      </c>
      <c r="E110" s="441">
        <f t="shared" si="21"/>
        <v>5000</v>
      </c>
      <c r="F110" s="320">
        <f t="shared" si="19"/>
        <v>5000</v>
      </c>
      <c r="G110" s="162"/>
      <c r="H110" s="172"/>
      <c r="I110" s="162"/>
      <c r="J110" s="172"/>
      <c r="K110" s="162">
        <v>5000</v>
      </c>
      <c r="L110" s="162"/>
    </row>
    <row r="111" spans="1:12" ht="24" hidden="1">
      <c r="A111" s="142"/>
      <c r="B111" s="160"/>
      <c r="C111" s="161">
        <v>6050</v>
      </c>
      <c r="D111" s="141" t="s">
        <v>186</v>
      </c>
      <c r="E111" s="441">
        <f t="shared" si="21"/>
        <v>0</v>
      </c>
      <c r="F111" s="320">
        <f t="shared" si="19"/>
        <v>0</v>
      </c>
      <c r="G111" s="162"/>
      <c r="H111" s="172"/>
      <c r="I111" s="162"/>
      <c r="J111" s="172"/>
      <c r="K111" s="162"/>
      <c r="L111" s="162"/>
    </row>
    <row r="112" spans="1:12" ht="36" hidden="1">
      <c r="A112" s="142"/>
      <c r="B112" s="160"/>
      <c r="C112" s="161">
        <v>6060</v>
      </c>
      <c r="D112" s="141" t="s">
        <v>202</v>
      </c>
      <c r="E112" s="441">
        <f t="shared" si="21"/>
        <v>55000</v>
      </c>
      <c r="F112" s="320">
        <f t="shared" si="19"/>
        <v>0</v>
      </c>
      <c r="G112" s="162"/>
      <c r="H112" s="172"/>
      <c r="I112" s="162"/>
      <c r="J112" s="172"/>
      <c r="K112" s="162"/>
      <c r="L112" s="162">
        <v>55000</v>
      </c>
    </row>
    <row r="113" spans="1:12" s="137" customFormat="1" ht="27.75" customHeight="1">
      <c r="A113" s="132"/>
      <c r="B113" s="160">
        <v>75075</v>
      </c>
      <c r="C113" s="161"/>
      <c r="D113" s="131" t="s">
        <v>187</v>
      </c>
      <c r="E113" s="441">
        <f t="shared" si="21"/>
        <v>30000</v>
      </c>
      <c r="F113" s="334">
        <f aca="true" t="shared" si="23" ref="F113:L113">SUM(F114:F115)</f>
        <v>30000</v>
      </c>
      <c r="G113" s="393">
        <f t="shared" si="23"/>
        <v>0</v>
      </c>
      <c r="H113" s="393">
        <f t="shared" si="23"/>
        <v>0</v>
      </c>
      <c r="I113" s="393">
        <f t="shared" si="23"/>
        <v>0</v>
      </c>
      <c r="J113" s="393">
        <f t="shared" si="23"/>
        <v>0</v>
      </c>
      <c r="K113" s="393">
        <f t="shared" si="23"/>
        <v>30000</v>
      </c>
      <c r="L113" s="393">
        <f t="shared" si="23"/>
        <v>0</v>
      </c>
    </row>
    <row r="114" spans="1:12" ht="24" hidden="1">
      <c r="A114" s="142"/>
      <c r="B114" s="146"/>
      <c r="C114" s="147">
        <v>4210</v>
      </c>
      <c r="D114" s="141" t="s">
        <v>168</v>
      </c>
      <c r="E114" s="325">
        <f t="shared" si="21"/>
        <v>15000</v>
      </c>
      <c r="F114" s="320">
        <f t="shared" si="19"/>
        <v>15000</v>
      </c>
      <c r="G114" s="162"/>
      <c r="H114" s="172"/>
      <c r="I114" s="162"/>
      <c r="J114" s="172"/>
      <c r="K114" s="162">
        <v>15000</v>
      </c>
      <c r="L114" s="162"/>
    </row>
    <row r="115" spans="1:12" ht="12" hidden="1">
      <c r="A115" s="142"/>
      <c r="B115" s="146"/>
      <c r="C115" s="147">
        <v>4300</v>
      </c>
      <c r="D115" s="141" t="s">
        <v>169</v>
      </c>
      <c r="E115" s="325">
        <f t="shared" si="21"/>
        <v>15000</v>
      </c>
      <c r="F115" s="384">
        <f t="shared" si="19"/>
        <v>15000</v>
      </c>
      <c r="G115" s="162"/>
      <c r="H115" s="172"/>
      <c r="I115" s="162"/>
      <c r="J115" s="172"/>
      <c r="K115" s="162">
        <v>15000</v>
      </c>
      <c r="L115" s="162"/>
    </row>
    <row r="116" spans="1:12" s="137" customFormat="1" ht="17.25" customHeight="1">
      <c r="A116" s="405"/>
      <c r="B116" s="168">
        <v>75095</v>
      </c>
      <c r="C116" s="169"/>
      <c r="D116" s="274" t="s">
        <v>114</v>
      </c>
      <c r="E116" s="454">
        <f t="shared" si="21"/>
        <v>23400</v>
      </c>
      <c r="F116" s="331">
        <f aca="true" t="shared" si="24" ref="F116:L116">SUM(F117:F122)</f>
        <v>23400</v>
      </c>
      <c r="G116" s="177">
        <f t="shared" si="24"/>
        <v>0</v>
      </c>
      <c r="H116" s="177">
        <f t="shared" si="24"/>
        <v>0</v>
      </c>
      <c r="I116" s="177">
        <f t="shared" si="24"/>
        <v>0</v>
      </c>
      <c r="J116" s="177">
        <f t="shared" si="24"/>
        <v>0</v>
      </c>
      <c r="K116" s="177">
        <f t="shared" si="24"/>
        <v>23400</v>
      </c>
      <c r="L116" s="177">
        <f t="shared" si="24"/>
        <v>0</v>
      </c>
    </row>
    <row r="117" spans="1:12" ht="12" hidden="1">
      <c r="A117" s="142"/>
      <c r="B117" s="146"/>
      <c r="C117" s="147"/>
      <c r="D117" s="153"/>
      <c r="E117" s="327">
        <f t="shared" si="21"/>
        <v>0</v>
      </c>
      <c r="F117" s="325"/>
      <c r="G117" s="426"/>
      <c r="H117" s="172"/>
      <c r="I117" s="162"/>
      <c r="J117" s="172"/>
      <c r="K117" s="162"/>
      <c r="L117" s="162"/>
    </row>
    <row r="118" spans="1:12" ht="24" hidden="1">
      <c r="A118" s="142"/>
      <c r="B118" s="146"/>
      <c r="C118" s="147">
        <v>3030</v>
      </c>
      <c r="D118" s="153" t="s">
        <v>175</v>
      </c>
      <c r="E118" s="327">
        <f>SUM(F118+L118)</f>
        <v>8400</v>
      </c>
      <c r="F118" s="320">
        <f>SUM(G118:K118)</f>
        <v>8400</v>
      </c>
      <c r="G118" s="162"/>
      <c r="H118" s="172"/>
      <c r="I118" s="162"/>
      <c r="J118" s="172"/>
      <c r="K118" s="162">
        <v>8400</v>
      </c>
      <c r="L118" s="162"/>
    </row>
    <row r="119" spans="1:12" ht="24" hidden="1">
      <c r="A119" s="142"/>
      <c r="B119" s="146"/>
      <c r="C119" s="147">
        <v>4210</v>
      </c>
      <c r="D119" s="153" t="s">
        <v>168</v>
      </c>
      <c r="E119" s="327">
        <f>SUM(F119+L119)</f>
        <v>7000</v>
      </c>
      <c r="F119" s="320">
        <f>SUM(G119:K119)</f>
        <v>7000</v>
      </c>
      <c r="G119" s="162"/>
      <c r="H119" s="172"/>
      <c r="I119" s="162"/>
      <c r="J119" s="172"/>
      <c r="K119" s="162">
        <v>7000</v>
      </c>
      <c r="L119" s="162"/>
    </row>
    <row r="120" spans="1:12" ht="12" hidden="1">
      <c r="A120" s="142"/>
      <c r="B120" s="146"/>
      <c r="C120" s="147">
        <v>4300</v>
      </c>
      <c r="D120" s="141" t="s">
        <v>169</v>
      </c>
      <c r="E120" s="325">
        <f t="shared" si="21"/>
        <v>7000</v>
      </c>
      <c r="F120" s="384">
        <f>SUM(G120:K120)</f>
        <v>7000</v>
      </c>
      <c r="G120" s="162"/>
      <c r="H120" s="172"/>
      <c r="I120" s="162"/>
      <c r="J120" s="172"/>
      <c r="K120" s="162">
        <v>7000</v>
      </c>
      <c r="L120" s="162"/>
    </row>
    <row r="121" spans="1:12" ht="12" hidden="1">
      <c r="A121" s="142"/>
      <c r="B121" s="146"/>
      <c r="C121" s="147">
        <v>4410</v>
      </c>
      <c r="D121" s="141" t="s">
        <v>183</v>
      </c>
      <c r="E121" s="325">
        <f t="shared" si="21"/>
        <v>500</v>
      </c>
      <c r="F121" s="384">
        <f>SUM(G121:K121)</f>
        <v>500</v>
      </c>
      <c r="G121" s="162"/>
      <c r="H121" s="172"/>
      <c r="I121" s="162"/>
      <c r="J121" s="172"/>
      <c r="K121" s="162">
        <v>500</v>
      </c>
      <c r="L121" s="162"/>
    </row>
    <row r="122" spans="1:12" ht="12" hidden="1">
      <c r="A122" s="142"/>
      <c r="B122" s="146"/>
      <c r="C122" s="147">
        <v>4430</v>
      </c>
      <c r="D122" s="141" t="s">
        <v>171</v>
      </c>
      <c r="E122" s="325">
        <f aca="true" t="shared" si="25" ref="E122:E165">SUM(F122+L122)</f>
        <v>500</v>
      </c>
      <c r="F122" s="384">
        <f>SUM(G122:K122)</f>
        <v>500</v>
      </c>
      <c r="G122" s="162"/>
      <c r="H122" s="172"/>
      <c r="I122" s="162"/>
      <c r="J122" s="172"/>
      <c r="K122" s="162">
        <v>500</v>
      </c>
      <c r="L122" s="162"/>
    </row>
    <row r="123" spans="1:12" s="121" customFormat="1" ht="51">
      <c r="A123" s="142">
        <v>751</v>
      </c>
      <c r="B123" s="437"/>
      <c r="C123" s="438"/>
      <c r="D123" s="439" t="s">
        <v>143</v>
      </c>
      <c r="E123" s="339">
        <f t="shared" si="25"/>
        <v>1065</v>
      </c>
      <c r="F123" s="339">
        <f aca="true" t="shared" si="26" ref="F123:L123">SUM(F124)</f>
        <v>1065</v>
      </c>
      <c r="G123" s="440">
        <f t="shared" si="26"/>
        <v>0</v>
      </c>
      <c r="H123" s="440">
        <f t="shared" si="26"/>
        <v>0</v>
      </c>
      <c r="I123" s="440">
        <f t="shared" si="26"/>
        <v>0</v>
      </c>
      <c r="J123" s="440">
        <f t="shared" si="26"/>
        <v>0</v>
      </c>
      <c r="K123" s="440">
        <f t="shared" si="26"/>
        <v>1065</v>
      </c>
      <c r="L123" s="427">
        <f t="shared" si="26"/>
        <v>0</v>
      </c>
    </row>
    <row r="124" spans="1:12" s="137" customFormat="1" ht="36">
      <c r="A124" s="132"/>
      <c r="B124" s="146">
        <v>75101</v>
      </c>
      <c r="C124" s="147"/>
      <c r="D124" s="150" t="s">
        <v>227</v>
      </c>
      <c r="E124" s="319">
        <f t="shared" si="25"/>
        <v>1065</v>
      </c>
      <c r="F124" s="322">
        <f aca="true" t="shared" si="27" ref="F124:L124">SUM(F125:F126)</f>
        <v>1065</v>
      </c>
      <c r="G124" s="136">
        <f t="shared" si="27"/>
        <v>0</v>
      </c>
      <c r="H124" s="136">
        <f t="shared" si="27"/>
        <v>0</v>
      </c>
      <c r="I124" s="136">
        <f t="shared" si="27"/>
        <v>0</v>
      </c>
      <c r="J124" s="136">
        <f t="shared" si="27"/>
        <v>0</v>
      </c>
      <c r="K124" s="136">
        <f t="shared" si="27"/>
        <v>1065</v>
      </c>
      <c r="L124" s="136">
        <f t="shared" si="27"/>
        <v>0</v>
      </c>
    </row>
    <row r="125" spans="1:12" s="137" customFormat="1" ht="12" hidden="1">
      <c r="A125" s="132"/>
      <c r="B125" s="138"/>
      <c r="C125" s="134">
        <v>4300</v>
      </c>
      <c r="D125" s="141" t="s">
        <v>169</v>
      </c>
      <c r="E125" s="327">
        <f>SUM(F125+L125)</f>
        <v>800</v>
      </c>
      <c r="F125" s="330">
        <f>SUM(G125:K125)</f>
        <v>800</v>
      </c>
      <c r="G125" s="171"/>
      <c r="H125" s="135"/>
      <c r="I125" s="135"/>
      <c r="J125" s="135"/>
      <c r="K125" s="135">
        <v>800</v>
      </c>
      <c r="L125" s="136"/>
    </row>
    <row r="126" spans="1:12" ht="12" hidden="1">
      <c r="A126" s="399"/>
      <c r="B126" s="156"/>
      <c r="C126" s="157">
        <v>4370</v>
      </c>
      <c r="D126" s="155"/>
      <c r="E126" s="328">
        <f t="shared" si="25"/>
        <v>265</v>
      </c>
      <c r="F126" s="320">
        <f>SUM(G126:K126)</f>
        <v>265</v>
      </c>
      <c r="G126" s="163"/>
      <c r="H126" s="163"/>
      <c r="I126" s="163"/>
      <c r="J126" s="163"/>
      <c r="K126" s="163">
        <v>265</v>
      </c>
      <c r="L126" s="163"/>
    </row>
    <row r="127" spans="1:12" s="121" customFormat="1" ht="30" customHeight="1">
      <c r="A127" s="128">
        <v>754</v>
      </c>
      <c r="B127" s="148"/>
      <c r="C127" s="149"/>
      <c r="D127" s="219" t="s">
        <v>188</v>
      </c>
      <c r="E127" s="317">
        <f t="shared" si="25"/>
        <v>153400</v>
      </c>
      <c r="F127" s="324">
        <f>SUM(F128,F131,F146,F151)</f>
        <v>143400</v>
      </c>
      <c r="G127" s="417">
        <f aca="true" t="shared" si="28" ref="G127:L127">SUM(G128,G131,G146,G151)</f>
        <v>0</v>
      </c>
      <c r="H127" s="417">
        <f t="shared" si="28"/>
        <v>80000</v>
      </c>
      <c r="I127" s="417">
        <f t="shared" si="28"/>
        <v>0</v>
      </c>
      <c r="J127" s="417">
        <f t="shared" si="28"/>
        <v>0</v>
      </c>
      <c r="K127" s="417">
        <f t="shared" si="28"/>
        <v>63400</v>
      </c>
      <c r="L127" s="417">
        <f t="shared" si="28"/>
        <v>10000</v>
      </c>
    </row>
    <row r="128" spans="1:12" s="137" customFormat="1" ht="13.5" customHeight="1">
      <c r="A128" s="132"/>
      <c r="B128" s="146">
        <v>75404</v>
      </c>
      <c r="C128" s="147"/>
      <c r="D128" s="150" t="s">
        <v>330</v>
      </c>
      <c r="E128" s="319">
        <f>SUM(F128+L128)</f>
        <v>20000</v>
      </c>
      <c r="F128" s="322">
        <f>SUM(F129:F130)</f>
        <v>10000</v>
      </c>
      <c r="G128" s="136">
        <f aca="true" t="shared" si="29" ref="G128:L128">SUM(G129:G130)</f>
        <v>0</v>
      </c>
      <c r="H128" s="136">
        <f t="shared" si="29"/>
        <v>0</v>
      </c>
      <c r="I128" s="136">
        <f t="shared" si="29"/>
        <v>0</v>
      </c>
      <c r="J128" s="136">
        <f t="shared" si="29"/>
        <v>0</v>
      </c>
      <c r="K128" s="136">
        <f t="shared" si="29"/>
        <v>10000</v>
      </c>
      <c r="L128" s="136">
        <f t="shared" si="29"/>
        <v>10000</v>
      </c>
    </row>
    <row r="129" spans="1:12" s="137" customFormat="1" ht="11.25" customHeight="1" hidden="1">
      <c r="A129" s="132"/>
      <c r="B129" s="146"/>
      <c r="C129" s="147">
        <v>3000</v>
      </c>
      <c r="D129" s="150" t="s">
        <v>364</v>
      </c>
      <c r="E129" s="319">
        <f>SUM(F129+L129)</f>
        <v>10000</v>
      </c>
      <c r="F129" s="320">
        <f aca="true" t="shared" si="30" ref="F129:F154">SUM(G129:K129)</f>
        <v>10000</v>
      </c>
      <c r="G129" s="136"/>
      <c r="H129" s="171"/>
      <c r="I129" s="136"/>
      <c r="J129" s="171"/>
      <c r="K129" s="136">
        <v>10000</v>
      </c>
      <c r="L129" s="136"/>
    </row>
    <row r="130" spans="1:12" ht="48" hidden="1">
      <c r="A130" s="142"/>
      <c r="B130" s="146"/>
      <c r="C130" s="147">
        <v>6170</v>
      </c>
      <c r="D130" s="153" t="s">
        <v>300</v>
      </c>
      <c r="E130" s="319">
        <f>SUM(F130+L130)</f>
        <v>10000</v>
      </c>
      <c r="F130" s="320">
        <f t="shared" si="30"/>
        <v>0</v>
      </c>
      <c r="G130" s="162"/>
      <c r="H130" s="172"/>
      <c r="I130" s="162"/>
      <c r="J130" s="172"/>
      <c r="K130" s="162"/>
      <c r="L130" s="162">
        <v>10000</v>
      </c>
    </row>
    <row r="131" spans="1:12" s="137" customFormat="1" ht="11.25" customHeight="1">
      <c r="A131" s="132"/>
      <c r="B131" s="146">
        <v>75412</v>
      </c>
      <c r="C131" s="147"/>
      <c r="D131" s="150" t="s">
        <v>189</v>
      </c>
      <c r="E131" s="319">
        <f t="shared" si="25"/>
        <v>105000</v>
      </c>
      <c r="F131" s="322">
        <f aca="true" t="shared" si="31" ref="F131:L131">SUM(F132:F145)</f>
        <v>105000</v>
      </c>
      <c r="G131" s="136">
        <f t="shared" si="31"/>
        <v>0</v>
      </c>
      <c r="H131" s="136">
        <f t="shared" si="31"/>
        <v>80000</v>
      </c>
      <c r="I131" s="136">
        <f t="shared" si="31"/>
        <v>0</v>
      </c>
      <c r="J131" s="136">
        <f t="shared" si="31"/>
        <v>0</v>
      </c>
      <c r="K131" s="136">
        <f t="shared" si="31"/>
        <v>25000</v>
      </c>
      <c r="L131" s="136">
        <f t="shared" si="31"/>
        <v>0</v>
      </c>
    </row>
    <row r="132" spans="1:12" ht="24" hidden="1">
      <c r="A132" s="142"/>
      <c r="B132" s="146"/>
      <c r="C132" s="147">
        <v>3030</v>
      </c>
      <c r="D132" s="153" t="s">
        <v>175</v>
      </c>
      <c r="E132" s="319">
        <f t="shared" si="25"/>
        <v>25000</v>
      </c>
      <c r="F132" s="320">
        <f t="shared" si="30"/>
        <v>25000</v>
      </c>
      <c r="G132" s="162"/>
      <c r="H132" s="172"/>
      <c r="I132" s="162"/>
      <c r="J132" s="172"/>
      <c r="K132" s="162">
        <v>25000</v>
      </c>
      <c r="L132" s="162"/>
    </row>
    <row r="133" spans="1:12" ht="36" hidden="1">
      <c r="A133" s="142"/>
      <c r="B133" s="146"/>
      <c r="C133" s="147">
        <v>2580</v>
      </c>
      <c r="D133" s="153" t="s">
        <v>403</v>
      </c>
      <c r="E133" s="319">
        <f t="shared" si="25"/>
        <v>80000</v>
      </c>
      <c r="F133" s="320">
        <f t="shared" si="30"/>
        <v>80000</v>
      </c>
      <c r="G133" s="162"/>
      <c r="H133" s="172">
        <v>80000</v>
      </c>
      <c r="I133" s="162"/>
      <c r="J133" s="172">
        <v>0</v>
      </c>
      <c r="K133" s="162"/>
      <c r="L133" s="162"/>
    </row>
    <row r="134" spans="1:12" ht="24" hidden="1">
      <c r="A134" s="142"/>
      <c r="B134" s="146"/>
      <c r="C134" s="147">
        <v>4010</v>
      </c>
      <c r="D134" s="153" t="s">
        <v>177</v>
      </c>
      <c r="E134" s="319">
        <f t="shared" si="25"/>
        <v>0</v>
      </c>
      <c r="F134" s="320">
        <f t="shared" si="30"/>
        <v>0</v>
      </c>
      <c r="G134" s="162"/>
      <c r="H134" s="172"/>
      <c r="I134" s="162"/>
      <c r="J134" s="172"/>
      <c r="K134" s="162"/>
      <c r="L134" s="162"/>
    </row>
    <row r="135" spans="1:12" ht="24" hidden="1">
      <c r="A135" s="142"/>
      <c r="B135" s="146"/>
      <c r="C135" s="147">
        <v>4110</v>
      </c>
      <c r="D135" s="153" t="s">
        <v>179</v>
      </c>
      <c r="E135" s="319">
        <f t="shared" si="25"/>
        <v>0</v>
      </c>
      <c r="F135" s="320">
        <f t="shared" si="30"/>
        <v>0</v>
      </c>
      <c r="G135" s="162"/>
      <c r="H135" s="172"/>
      <c r="I135" s="162"/>
      <c r="J135" s="172"/>
      <c r="K135" s="162"/>
      <c r="L135" s="162"/>
    </row>
    <row r="136" spans="1:12" ht="12" hidden="1">
      <c r="A136" s="142"/>
      <c r="B136" s="146"/>
      <c r="C136" s="147">
        <v>4120</v>
      </c>
      <c r="D136" s="153" t="s">
        <v>180</v>
      </c>
      <c r="E136" s="319">
        <f t="shared" si="25"/>
        <v>0</v>
      </c>
      <c r="F136" s="320">
        <f t="shared" si="30"/>
        <v>0</v>
      </c>
      <c r="G136" s="162"/>
      <c r="H136" s="172"/>
      <c r="I136" s="162"/>
      <c r="J136" s="172"/>
      <c r="K136" s="162"/>
      <c r="L136" s="162"/>
    </row>
    <row r="137" spans="1:12" ht="12" hidden="1">
      <c r="A137" s="142"/>
      <c r="B137" s="146"/>
      <c r="C137" s="147">
        <v>4170</v>
      </c>
      <c r="D137" s="153" t="s">
        <v>181</v>
      </c>
      <c r="E137" s="319">
        <f t="shared" si="25"/>
        <v>0</v>
      </c>
      <c r="F137" s="320">
        <f t="shared" si="30"/>
        <v>0</v>
      </c>
      <c r="G137" s="162"/>
      <c r="H137" s="172"/>
      <c r="I137" s="162"/>
      <c r="J137" s="172"/>
      <c r="K137" s="162"/>
      <c r="L137" s="162"/>
    </row>
    <row r="138" spans="1:12" ht="24" hidden="1">
      <c r="A138" s="142"/>
      <c r="B138" s="146"/>
      <c r="C138" s="147">
        <v>4210</v>
      </c>
      <c r="D138" s="153" t="s">
        <v>168</v>
      </c>
      <c r="E138" s="319">
        <f t="shared" si="25"/>
        <v>0</v>
      </c>
      <c r="F138" s="320">
        <f t="shared" si="30"/>
        <v>0</v>
      </c>
      <c r="G138" s="162"/>
      <c r="H138" s="172"/>
      <c r="I138" s="162"/>
      <c r="J138" s="172"/>
      <c r="K138" s="162"/>
      <c r="L138" s="162"/>
    </row>
    <row r="139" spans="1:12" ht="12" hidden="1">
      <c r="A139" s="142"/>
      <c r="B139" s="146"/>
      <c r="C139" s="147">
        <v>4260</v>
      </c>
      <c r="D139" s="153" t="s">
        <v>182</v>
      </c>
      <c r="E139" s="319">
        <f t="shared" si="25"/>
        <v>0</v>
      </c>
      <c r="F139" s="320">
        <f t="shared" si="30"/>
        <v>0</v>
      </c>
      <c r="G139" s="162"/>
      <c r="H139" s="172"/>
      <c r="I139" s="162"/>
      <c r="J139" s="172"/>
      <c r="K139" s="162"/>
      <c r="L139" s="162"/>
    </row>
    <row r="140" spans="1:12" ht="12" hidden="1">
      <c r="A140" s="142"/>
      <c r="B140" s="146"/>
      <c r="C140" s="147">
        <v>4280</v>
      </c>
      <c r="D140" s="153" t="s">
        <v>199</v>
      </c>
      <c r="E140" s="319">
        <f t="shared" si="25"/>
        <v>0</v>
      </c>
      <c r="F140" s="320">
        <f t="shared" si="30"/>
        <v>0</v>
      </c>
      <c r="G140" s="162"/>
      <c r="H140" s="172"/>
      <c r="I140" s="162"/>
      <c r="J140" s="172"/>
      <c r="K140" s="162"/>
      <c r="L140" s="162"/>
    </row>
    <row r="141" spans="1:12" ht="12" hidden="1">
      <c r="A141" s="142"/>
      <c r="B141" s="146"/>
      <c r="C141" s="147">
        <v>4300</v>
      </c>
      <c r="D141" s="153" t="s">
        <v>169</v>
      </c>
      <c r="E141" s="319">
        <f t="shared" si="25"/>
        <v>0</v>
      </c>
      <c r="F141" s="320">
        <f t="shared" si="30"/>
        <v>0</v>
      </c>
      <c r="G141" s="162"/>
      <c r="H141" s="172"/>
      <c r="I141" s="162"/>
      <c r="J141" s="172"/>
      <c r="K141" s="162"/>
      <c r="L141" s="162"/>
    </row>
    <row r="142" spans="1:12" ht="12" hidden="1">
      <c r="A142" s="142"/>
      <c r="B142" s="146"/>
      <c r="C142" s="147">
        <v>4360</v>
      </c>
      <c r="D142" s="153"/>
      <c r="E142" s="319">
        <f t="shared" si="25"/>
        <v>0</v>
      </c>
      <c r="F142" s="320">
        <f t="shared" si="30"/>
        <v>0</v>
      </c>
      <c r="G142" s="162"/>
      <c r="H142" s="172"/>
      <c r="I142" s="162"/>
      <c r="J142" s="172"/>
      <c r="K142" s="162"/>
      <c r="L142" s="162"/>
    </row>
    <row r="143" spans="1:12" ht="12" hidden="1">
      <c r="A143" s="142"/>
      <c r="B143" s="146"/>
      <c r="C143" s="147">
        <v>4370</v>
      </c>
      <c r="D143" s="153"/>
      <c r="E143" s="319">
        <f t="shared" si="25"/>
        <v>0</v>
      </c>
      <c r="F143" s="320">
        <f t="shared" si="30"/>
        <v>0</v>
      </c>
      <c r="G143" s="162"/>
      <c r="H143" s="172"/>
      <c r="I143" s="162"/>
      <c r="J143" s="172"/>
      <c r="K143" s="162"/>
      <c r="L143" s="162"/>
    </row>
    <row r="144" spans="1:12" ht="12" hidden="1">
      <c r="A144" s="142"/>
      <c r="B144" s="146"/>
      <c r="C144" s="147">
        <v>4750</v>
      </c>
      <c r="D144" s="153"/>
      <c r="E144" s="319">
        <f t="shared" si="25"/>
        <v>0</v>
      </c>
      <c r="F144" s="320">
        <f t="shared" si="30"/>
        <v>0</v>
      </c>
      <c r="G144" s="162"/>
      <c r="H144" s="172"/>
      <c r="I144" s="162"/>
      <c r="J144" s="172"/>
      <c r="K144" s="162"/>
      <c r="L144" s="162"/>
    </row>
    <row r="145" spans="1:12" ht="12" hidden="1">
      <c r="A145" s="142"/>
      <c r="B145" s="146"/>
      <c r="C145" s="147">
        <v>4430</v>
      </c>
      <c r="D145" s="153" t="s">
        <v>171</v>
      </c>
      <c r="E145" s="319">
        <f t="shared" si="25"/>
        <v>0</v>
      </c>
      <c r="F145" s="320">
        <f t="shared" si="30"/>
        <v>0</v>
      </c>
      <c r="G145" s="162"/>
      <c r="H145" s="172"/>
      <c r="I145" s="162"/>
      <c r="J145" s="172"/>
      <c r="K145" s="162"/>
      <c r="L145" s="162"/>
    </row>
    <row r="146" spans="1:12" s="137" customFormat="1" ht="12">
      <c r="A146" s="132"/>
      <c r="B146" s="146">
        <v>75414</v>
      </c>
      <c r="C146" s="147"/>
      <c r="D146" s="150" t="s">
        <v>190</v>
      </c>
      <c r="E146" s="319">
        <f t="shared" si="25"/>
        <v>5400</v>
      </c>
      <c r="F146" s="322">
        <f aca="true" t="shared" si="32" ref="F146:L146">SUM(F147:F150)</f>
        <v>5400</v>
      </c>
      <c r="G146" s="136">
        <f t="shared" si="32"/>
        <v>0</v>
      </c>
      <c r="H146" s="136">
        <f t="shared" si="32"/>
        <v>0</v>
      </c>
      <c r="I146" s="136">
        <f t="shared" si="32"/>
        <v>0</v>
      </c>
      <c r="J146" s="136">
        <f t="shared" si="32"/>
        <v>0</v>
      </c>
      <c r="K146" s="136">
        <f t="shared" si="32"/>
        <v>5400</v>
      </c>
      <c r="L146" s="136">
        <f t="shared" si="32"/>
        <v>0</v>
      </c>
    </row>
    <row r="147" spans="1:12" ht="24" hidden="1">
      <c r="A147" s="142"/>
      <c r="B147" s="146"/>
      <c r="C147" s="147">
        <v>4210</v>
      </c>
      <c r="D147" s="153" t="s">
        <v>168</v>
      </c>
      <c r="E147" s="327">
        <f t="shared" si="25"/>
        <v>4000</v>
      </c>
      <c r="F147" s="320">
        <f t="shared" si="30"/>
        <v>4000</v>
      </c>
      <c r="G147" s="162"/>
      <c r="H147" s="172"/>
      <c r="I147" s="162"/>
      <c r="J147" s="172"/>
      <c r="K147" s="162">
        <v>4000</v>
      </c>
      <c r="L147" s="162"/>
    </row>
    <row r="148" spans="1:12" ht="12" hidden="1">
      <c r="A148" s="142"/>
      <c r="B148" s="146"/>
      <c r="C148" s="147">
        <v>4300</v>
      </c>
      <c r="D148" s="153" t="s">
        <v>169</v>
      </c>
      <c r="E148" s="327">
        <f t="shared" si="25"/>
        <v>400</v>
      </c>
      <c r="F148" s="320">
        <f t="shared" si="30"/>
        <v>400</v>
      </c>
      <c r="G148" s="162"/>
      <c r="H148" s="172"/>
      <c r="I148" s="162"/>
      <c r="J148" s="172"/>
      <c r="K148" s="162">
        <v>400</v>
      </c>
      <c r="L148" s="162"/>
    </row>
    <row r="149" spans="1:12" ht="12" hidden="1">
      <c r="A149" s="142"/>
      <c r="B149" s="138"/>
      <c r="C149" s="134">
        <v>4410</v>
      </c>
      <c r="D149" s="141"/>
      <c r="E149" s="325">
        <f>SUM(F149+L149)</f>
        <v>200</v>
      </c>
      <c r="F149" s="384">
        <f>SUM(G149:K149)</f>
        <v>200</v>
      </c>
      <c r="G149" s="173"/>
      <c r="H149" s="173"/>
      <c r="I149" s="173"/>
      <c r="J149" s="173"/>
      <c r="K149" s="173">
        <v>200</v>
      </c>
      <c r="L149" s="162"/>
    </row>
    <row r="150" spans="1:12" ht="12" hidden="1">
      <c r="A150" s="142"/>
      <c r="B150" s="146"/>
      <c r="C150" s="147">
        <v>4700</v>
      </c>
      <c r="D150" s="141"/>
      <c r="E150" s="325">
        <f t="shared" si="25"/>
        <v>800</v>
      </c>
      <c r="F150" s="384">
        <f t="shared" si="30"/>
        <v>800</v>
      </c>
      <c r="G150" s="162"/>
      <c r="H150" s="172"/>
      <c r="I150" s="162"/>
      <c r="J150" s="172"/>
      <c r="K150" s="162">
        <v>800</v>
      </c>
      <c r="L150" s="162">
        <v>0</v>
      </c>
    </row>
    <row r="151" spans="1:12" s="137" customFormat="1" ht="12">
      <c r="A151" s="405"/>
      <c r="B151" s="156">
        <v>75421</v>
      </c>
      <c r="C151" s="157"/>
      <c r="D151" s="274" t="s">
        <v>304</v>
      </c>
      <c r="E151" s="331">
        <f>SUM(F151+L151)</f>
        <v>23000</v>
      </c>
      <c r="F151" s="387">
        <f aca="true" t="shared" si="33" ref="F151:L151">SUM(F152:F154)</f>
        <v>23000</v>
      </c>
      <c r="G151" s="177">
        <f t="shared" si="33"/>
        <v>0</v>
      </c>
      <c r="H151" s="393">
        <f t="shared" si="33"/>
        <v>0</v>
      </c>
      <c r="I151" s="136">
        <f t="shared" si="33"/>
        <v>0</v>
      </c>
      <c r="J151" s="136">
        <f t="shared" si="33"/>
        <v>0</v>
      </c>
      <c r="K151" s="136">
        <f t="shared" si="33"/>
        <v>23000</v>
      </c>
      <c r="L151" s="136">
        <f t="shared" si="33"/>
        <v>0</v>
      </c>
    </row>
    <row r="152" spans="1:12" ht="24" hidden="1">
      <c r="A152" s="142"/>
      <c r="B152" s="146"/>
      <c r="C152" s="147">
        <v>4210</v>
      </c>
      <c r="D152" s="153" t="s">
        <v>168</v>
      </c>
      <c r="E152" s="327">
        <f>SUM(F152+L152)</f>
        <v>3000</v>
      </c>
      <c r="F152" s="320">
        <f t="shared" si="30"/>
        <v>3000</v>
      </c>
      <c r="G152" s="162"/>
      <c r="H152" s="172"/>
      <c r="I152" s="162"/>
      <c r="J152" s="172"/>
      <c r="K152" s="162">
        <v>3000</v>
      </c>
      <c r="L152" s="162"/>
    </row>
    <row r="153" spans="1:12" ht="12" hidden="1">
      <c r="A153" s="142"/>
      <c r="B153" s="146"/>
      <c r="C153" s="147">
        <v>4810</v>
      </c>
      <c r="D153" s="153"/>
      <c r="E153" s="327">
        <f>SUM(F153+L153)</f>
        <v>20000</v>
      </c>
      <c r="F153" s="330">
        <f t="shared" si="30"/>
        <v>20000</v>
      </c>
      <c r="G153" s="172"/>
      <c r="H153" s="173"/>
      <c r="I153" s="173"/>
      <c r="J153" s="173"/>
      <c r="K153" s="173">
        <v>20000</v>
      </c>
      <c r="L153" s="162"/>
    </row>
    <row r="154" spans="1:12" ht="36" hidden="1">
      <c r="A154" s="399"/>
      <c r="B154" s="389"/>
      <c r="C154" s="400">
        <v>6060</v>
      </c>
      <c r="D154" s="401" t="s">
        <v>202</v>
      </c>
      <c r="E154" s="335">
        <f>SUM(F154+L154)</f>
        <v>0</v>
      </c>
      <c r="F154" s="402">
        <f t="shared" si="30"/>
        <v>0</v>
      </c>
      <c r="G154" s="163"/>
      <c r="H154" s="172"/>
      <c r="I154" s="162"/>
      <c r="J154" s="172"/>
      <c r="K154" s="162"/>
      <c r="L154" s="162"/>
    </row>
    <row r="155" spans="1:12" s="121" customFormat="1" ht="81" customHeight="1">
      <c r="A155" s="142">
        <v>756</v>
      </c>
      <c r="B155" s="146"/>
      <c r="C155" s="159"/>
      <c r="D155" s="220" t="s">
        <v>191</v>
      </c>
      <c r="E155" s="339">
        <f t="shared" si="25"/>
        <v>34000</v>
      </c>
      <c r="F155" s="323">
        <f>SUM(F156)</f>
        <v>34000</v>
      </c>
      <c r="G155" s="427">
        <f aca="true" t="shared" si="34" ref="G155:L155">SUM(G156)</f>
        <v>28000</v>
      </c>
      <c r="H155" s="417">
        <f t="shared" si="34"/>
        <v>0</v>
      </c>
      <c r="I155" s="417">
        <f t="shared" si="34"/>
        <v>0</v>
      </c>
      <c r="J155" s="417">
        <f t="shared" si="34"/>
        <v>0</v>
      </c>
      <c r="K155" s="417">
        <f t="shared" si="34"/>
        <v>6000</v>
      </c>
      <c r="L155" s="417">
        <f t="shared" si="34"/>
        <v>0</v>
      </c>
    </row>
    <row r="156" spans="1:12" s="137" customFormat="1" ht="36">
      <c r="A156" s="132"/>
      <c r="B156" s="160">
        <v>75647</v>
      </c>
      <c r="C156" s="161"/>
      <c r="D156" s="150" t="s">
        <v>192</v>
      </c>
      <c r="E156" s="319">
        <f t="shared" si="25"/>
        <v>34000</v>
      </c>
      <c r="F156" s="322">
        <f aca="true" t="shared" si="35" ref="F156:L156">SUM(F157:F160)</f>
        <v>34000</v>
      </c>
      <c r="G156" s="136">
        <f t="shared" si="35"/>
        <v>28000</v>
      </c>
      <c r="H156" s="136">
        <f t="shared" si="35"/>
        <v>0</v>
      </c>
      <c r="I156" s="136">
        <f t="shared" si="35"/>
        <v>0</v>
      </c>
      <c r="J156" s="136">
        <f t="shared" si="35"/>
        <v>0</v>
      </c>
      <c r="K156" s="136">
        <f t="shared" si="35"/>
        <v>6000</v>
      </c>
      <c r="L156" s="136">
        <f t="shared" si="35"/>
        <v>0</v>
      </c>
    </row>
    <row r="157" spans="1:12" ht="29.25" customHeight="1" hidden="1">
      <c r="A157" s="142"/>
      <c r="B157" s="146"/>
      <c r="C157" s="147">
        <v>3030</v>
      </c>
      <c r="D157" s="153" t="s">
        <v>360</v>
      </c>
      <c r="E157" s="327">
        <f t="shared" si="25"/>
        <v>0</v>
      </c>
      <c r="F157" s="320">
        <f>SUM(G157:K157)</f>
        <v>0</v>
      </c>
      <c r="G157" s="162"/>
      <c r="H157" s="172"/>
      <c r="I157" s="162"/>
      <c r="J157" s="172"/>
      <c r="K157" s="162"/>
      <c r="L157" s="162"/>
    </row>
    <row r="158" spans="1:12" ht="24" hidden="1">
      <c r="A158" s="142"/>
      <c r="B158" s="146"/>
      <c r="C158" s="147">
        <v>4100</v>
      </c>
      <c r="D158" s="153" t="s">
        <v>193</v>
      </c>
      <c r="E158" s="327">
        <f t="shared" si="25"/>
        <v>28000</v>
      </c>
      <c r="F158" s="320">
        <f>SUM(G158:K158)</f>
        <v>28000</v>
      </c>
      <c r="G158" s="162">
        <v>28000</v>
      </c>
      <c r="H158" s="162"/>
      <c r="I158" s="162"/>
      <c r="J158" s="172"/>
      <c r="K158" s="162"/>
      <c r="L158" s="162"/>
    </row>
    <row r="159" spans="1:12" ht="24" hidden="1">
      <c r="A159" s="142"/>
      <c r="B159" s="146"/>
      <c r="C159" s="147">
        <v>4210</v>
      </c>
      <c r="D159" s="153" t="s">
        <v>168</v>
      </c>
      <c r="E159" s="327">
        <f t="shared" si="25"/>
        <v>3000</v>
      </c>
      <c r="F159" s="320">
        <f>SUM(G159:K159)</f>
        <v>3000</v>
      </c>
      <c r="G159" s="162"/>
      <c r="H159" s="172"/>
      <c r="I159" s="162"/>
      <c r="J159" s="172"/>
      <c r="K159" s="162">
        <v>3000</v>
      </c>
      <c r="L159" s="162"/>
    </row>
    <row r="160" spans="1:12" ht="12" hidden="1">
      <c r="A160" s="142"/>
      <c r="B160" s="146"/>
      <c r="C160" s="147">
        <v>4300</v>
      </c>
      <c r="D160" s="155" t="s">
        <v>169</v>
      </c>
      <c r="E160" s="327">
        <f t="shared" si="25"/>
        <v>3000</v>
      </c>
      <c r="F160" s="320">
        <f>SUM(G160:K160)</f>
        <v>3000</v>
      </c>
      <c r="G160" s="163"/>
      <c r="H160" s="172"/>
      <c r="I160" s="162"/>
      <c r="J160" s="172"/>
      <c r="K160" s="162">
        <v>3000</v>
      </c>
      <c r="L160" s="162"/>
    </row>
    <row r="161" spans="1:12" s="121" customFormat="1" ht="12.75">
      <c r="A161" s="128">
        <v>757</v>
      </c>
      <c r="B161" s="148"/>
      <c r="C161" s="149"/>
      <c r="D161" s="219" t="s">
        <v>194</v>
      </c>
      <c r="E161" s="317">
        <f t="shared" si="25"/>
        <v>100000</v>
      </c>
      <c r="F161" s="324">
        <f aca="true" t="shared" si="36" ref="F161:L162">SUM(F162)</f>
        <v>100000</v>
      </c>
      <c r="G161" s="417">
        <f t="shared" si="36"/>
        <v>0</v>
      </c>
      <c r="H161" s="417">
        <f t="shared" si="36"/>
        <v>0</v>
      </c>
      <c r="I161" s="417">
        <f t="shared" si="36"/>
        <v>100000</v>
      </c>
      <c r="J161" s="417">
        <f t="shared" si="36"/>
        <v>0</v>
      </c>
      <c r="K161" s="417">
        <f t="shared" si="36"/>
        <v>0</v>
      </c>
      <c r="L161" s="417">
        <f t="shared" si="36"/>
        <v>0</v>
      </c>
    </row>
    <row r="162" spans="1:12" s="137" customFormat="1" ht="36">
      <c r="A162" s="132"/>
      <c r="B162" s="146">
        <v>75702</v>
      </c>
      <c r="C162" s="159"/>
      <c r="D162" s="308" t="s">
        <v>195</v>
      </c>
      <c r="E162" s="319">
        <f t="shared" si="25"/>
        <v>100000</v>
      </c>
      <c r="F162" s="322">
        <f t="shared" si="36"/>
        <v>100000</v>
      </c>
      <c r="G162" s="136">
        <f t="shared" si="36"/>
        <v>0</v>
      </c>
      <c r="H162" s="136">
        <f t="shared" si="36"/>
        <v>0</v>
      </c>
      <c r="I162" s="136">
        <f t="shared" si="36"/>
        <v>100000</v>
      </c>
      <c r="J162" s="136">
        <f t="shared" si="36"/>
        <v>0</v>
      </c>
      <c r="K162" s="136">
        <f t="shared" si="36"/>
        <v>0</v>
      </c>
      <c r="L162" s="136">
        <f t="shared" si="36"/>
        <v>0</v>
      </c>
    </row>
    <row r="163" spans="1:12" ht="60" hidden="1">
      <c r="A163" s="399"/>
      <c r="B163" s="156"/>
      <c r="C163" s="157">
        <v>8070</v>
      </c>
      <c r="D163" s="155" t="s">
        <v>285</v>
      </c>
      <c r="E163" s="328">
        <f t="shared" si="25"/>
        <v>100000</v>
      </c>
      <c r="F163" s="320">
        <f>SUM(G163:K163)</f>
        <v>100000</v>
      </c>
      <c r="G163" s="163"/>
      <c r="H163" s="428"/>
      <c r="I163" s="163">
        <v>100000</v>
      </c>
      <c r="J163" s="428"/>
      <c r="K163" s="163"/>
      <c r="L163" s="163"/>
    </row>
    <row r="164" spans="1:12" s="121" customFormat="1" ht="12.75">
      <c r="A164" s="128">
        <v>758</v>
      </c>
      <c r="B164" s="148"/>
      <c r="C164" s="149"/>
      <c r="D164" s="219" t="s">
        <v>125</v>
      </c>
      <c r="E164" s="317">
        <f t="shared" si="25"/>
        <v>30000</v>
      </c>
      <c r="F164" s="324">
        <f>SUM(F165)</f>
        <v>30000</v>
      </c>
      <c r="G164" s="417">
        <f aca="true" t="shared" si="37" ref="G164:L164">SUM(G165)</f>
        <v>0</v>
      </c>
      <c r="H164" s="417">
        <f t="shared" si="37"/>
        <v>0</v>
      </c>
      <c r="I164" s="417">
        <f t="shared" si="37"/>
        <v>0</v>
      </c>
      <c r="J164" s="417">
        <f t="shared" si="37"/>
        <v>0</v>
      </c>
      <c r="K164" s="417">
        <f t="shared" si="37"/>
        <v>30000</v>
      </c>
      <c r="L164" s="417">
        <f t="shared" si="37"/>
        <v>0</v>
      </c>
    </row>
    <row r="165" spans="1:12" s="137" customFormat="1" ht="12">
      <c r="A165" s="132"/>
      <c r="B165" s="146">
        <v>75818</v>
      </c>
      <c r="C165" s="159"/>
      <c r="D165" s="308" t="s">
        <v>196</v>
      </c>
      <c r="E165" s="319">
        <f t="shared" si="25"/>
        <v>30000</v>
      </c>
      <c r="F165" s="322">
        <f>SUM(F166)</f>
        <v>30000</v>
      </c>
      <c r="G165" s="136">
        <f aca="true" t="shared" si="38" ref="G165:L165">SUM(G166)</f>
        <v>0</v>
      </c>
      <c r="H165" s="136">
        <f t="shared" si="38"/>
        <v>0</v>
      </c>
      <c r="I165" s="136">
        <f t="shared" si="38"/>
        <v>0</v>
      </c>
      <c r="J165" s="136">
        <f t="shared" si="38"/>
        <v>0</v>
      </c>
      <c r="K165" s="136">
        <f t="shared" si="38"/>
        <v>30000</v>
      </c>
      <c r="L165" s="136">
        <f t="shared" si="38"/>
        <v>0</v>
      </c>
    </row>
    <row r="166" spans="1:12" ht="12" hidden="1">
      <c r="A166" s="399"/>
      <c r="B166" s="156"/>
      <c r="C166" s="157">
        <v>4810</v>
      </c>
      <c r="D166" s="155" t="s">
        <v>197</v>
      </c>
      <c r="E166" s="328">
        <f>SUM(F166+L166)</f>
        <v>30000</v>
      </c>
      <c r="F166" s="320">
        <f>SUM(G166:K166)</f>
        <v>30000</v>
      </c>
      <c r="G166" s="163"/>
      <c r="H166" s="428"/>
      <c r="I166" s="163"/>
      <c r="J166" s="428">
        <v>0</v>
      </c>
      <c r="K166" s="163">
        <v>30000</v>
      </c>
      <c r="L166" s="163"/>
    </row>
    <row r="167" spans="1:12" s="121" customFormat="1" ht="12.75">
      <c r="A167" s="128">
        <v>801</v>
      </c>
      <c r="B167" s="148"/>
      <c r="C167" s="149"/>
      <c r="D167" s="219" t="s">
        <v>128</v>
      </c>
      <c r="E167" s="317">
        <f>SUM(F167+L167)</f>
        <v>6051237</v>
      </c>
      <c r="F167" s="324">
        <f aca="true" t="shared" si="39" ref="F167:L167">SUM(F168,F202,F225,F249,F274,F277,F279,F303)</f>
        <v>5618237</v>
      </c>
      <c r="G167" s="417">
        <f t="shared" si="39"/>
        <v>4068174</v>
      </c>
      <c r="H167" s="417">
        <f t="shared" si="39"/>
        <v>15300</v>
      </c>
      <c r="I167" s="417">
        <f t="shared" si="39"/>
        <v>0</v>
      </c>
      <c r="J167" s="417">
        <f t="shared" si="39"/>
        <v>0</v>
      </c>
      <c r="K167" s="417">
        <f t="shared" si="39"/>
        <v>1534763</v>
      </c>
      <c r="L167" s="417">
        <f t="shared" si="39"/>
        <v>433000</v>
      </c>
    </row>
    <row r="168" spans="1:12" s="137" customFormat="1" ht="12">
      <c r="A168" s="132"/>
      <c r="B168" s="146">
        <v>80101</v>
      </c>
      <c r="C168" s="147"/>
      <c r="D168" s="131" t="s">
        <v>129</v>
      </c>
      <c r="E168" s="322">
        <f aca="true" t="shared" si="40" ref="E168:L168">SUM(E169:E201)</f>
        <v>3526271</v>
      </c>
      <c r="F168" s="334">
        <f t="shared" si="40"/>
        <v>3093271</v>
      </c>
      <c r="G168" s="136">
        <f t="shared" si="40"/>
        <v>2345916</v>
      </c>
      <c r="H168" s="136">
        <f t="shared" si="40"/>
        <v>0</v>
      </c>
      <c r="I168" s="136">
        <f t="shared" si="40"/>
        <v>0</v>
      </c>
      <c r="J168" s="136">
        <f t="shared" si="40"/>
        <v>0</v>
      </c>
      <c r="K168" s="136">
        <f t="shared" si="40"/>
        <v>747355</v>
      </c>
      <c r="L168" s="136">
        <f t="shared" si="40"/>
        <v>433000</v>
      </c>
    </row>
    <row r="169" spans="1:12" ht="27.75" customHeight="1" hidden="1">
      <c r="A169" s="142"/>
      <c r="B169" s="146"/>
      <c r="C169" s="147">
        <v>3020</v>
      </c>
      <c r="D169" s="141" t="s">
        <v>268</v>
      </c>
      <c r="E169" s="325">
        <f aca="true" t="shared" si="41" ref="E169:E210">SUM(F169+L169)</f>
        <v>125000</v>
      </c>
      <c r="F169" s="330">
        <f aca="true" t="shared" si="42" ref="F169:F233">SUM(G169:K169)</f>
        <v>125000</v>
      </c>
      <c r="G169" s="162"/>
      <c r="H169" s="172"/>
      <c r="I169" s="162"/>
      <c r="J169" s="172"/>
      <c r="K169" s="162">
        <v>125000</v>
      </c>
      <c r="L169" s="162"/>
    </row>
    <row r="170" spans="1:12" ht="24" hidden="1">
      <c r="A170" s="142"/>
      <c r="B170" s="146"/>
      <c r="C170" s="147">
        <v>4010</v>
      </c>
      <c r="D170" s="141" t="s">
        <v>177</v>
      </c>
      <c r="E170" s="325">
        <f t="shared" si="41"/>
        <v>1840000</v>
      </c>
      <c r="F170" s="384">
        <f t="shared" si="42"/>
        <v>1840000</v>
      </c>
      <c r="G170" s="162">
        <v>1840000</v>
      </c>
      <c r="H170" s="162"/>
      <c r="I170" s="162"/>
      <c r="J170" s="172"/>
      <c r="K170" s="162"/>
      <c r="L170" s="162"/>
    </row>
    <row r="171" spans="1:12" ht="24" hidden="1">
      <c r="A171" s="142"/>
      <c r="B171" s="160"/>
      <c r="C171" s="161">
        <v>4040</v>
      </c>
      <c r="D171" s="141" t="s">
        <v>178</v>
      </c>
      <c r="E171" s="325">
        <f t="shared" si="41"/>
        <v>135542</v>
      </c>
      <c r="F171" s="384">
        <f t="shared" si="42"/>
        <v>135542</v>
      </c>
      <c r="G171" s="162">
        <v>135542</v>
      </c>
      <c r="H171" s="162"/>
      <c r="I171" s="162"/>
      <c r="J171" s="172"/>
      <c r="K171" s="162"/>
      <c r="L171" s="162"/>
    </row>
    <row r="172" spans="1:12" ht="24" hidden="1">
      <c r="A172" s="142"/>
      <c r="B172" s="160"/>
      <c r="C172" s="161">
        <v>4110</v>
      </c>
      <c r="D172" s="141" t="s">
        <v>179</v>
      </c>
      <c r="E172" s="325">
        <f t="shared" si="41"/>
        <v>321360</v>
      </c>
      <c r="F172" s="384">
        <f t="shared" si="42"/>
        <v>321360</v>
      </c>
      <c r="G172" s="162">
        <v>321360</v>
      </c>
      <c r="H172" s="162"/>
      <c r="I172" s="162"/>
      <c r="J172" s="172"/>
      <c r="K172" s="162"/>
      <c r="L172" s="162"/>
    </row>
    <row r="173" spans="1:12" ht="12" hidden="1">
      <c r="A173" s="142"/>
      <c r="B173" s="160"/>
      <c r="C173" s="161">
        <v>4118</v>
      </c>
      <c r="D173" s="141"/>
      <c r="E173" s="325">
        <f t="shared" si="41"/>
        <v>0</v>
      </c>
      <c r="F173" s="384">
        <f t="shared" si="42"/>
        <v>0</v>
      </c>
      <c r="G173" s="162"/>
      <c r="H173" s="162"/>
      <c r="I173" s="162"/>
      <c r="J173" s="172"/>
      <c r="K173" s="162"/>
      <c r="L173" s="162"/>
    </row>
    <row r="174" spans="1:12" ht="12" hidden="1">
      <c r="A174" s="142"/>
      <c r="B174" s="160"/>
      <c r="C174" s="161">
        <v>4119</v>
      </c>
      <c r="D174" s="141"/>
      <c r="E174" s="325">
        <f t="shared" si="41"/>
        <v>0</v>
      </c>
      <c r="F174" s="384">
        <f t="shared" si="42"/>
        <v>0</v>
      </c>
      <c r="G174" s="162"/>
      <c r="H174" s="162"/>
      <c r="I174" s="162"/>
      <c r="J174" s="172"/>
      <c r="K174" s="162"/>
      <c r="L174" s="162"/>
    </row>
    <row r="175" spans="1:12" ht="12" hidden="1">
      <c r="A175" s="142"/>
      <c r="B175" s="160"/>
      <c r="C175" s="161">
        <v>4120</v>
      </c>
      <c r="D175" s="141" t="s">
        <v>180</v>
      </c>
      <c r="E175" s="325">
        <f t="shared" si="41"/>
        <v>49014</v>
      </c>
      <c r="F175" s="384">
        <f t="shared" si="42"/>
        <v>49014</v>
      </c>
      <c r="G175" s="162">
        <v>49014</v>
      </c>
      <c r="H175" s="162"/>
      <c r="I175" s="162"/>
      <c r="J175" s="172"/>
      <c r="K175" s="162"/>
      <c r="L175" s="162"/>
    </row>
    <row r="176" spans="1:12" ht="12" hidden="1">
      <c r="A176" s="142"/>
      <c r="B176" s="160"/>
      <c r="C176" s="161">
        <v>4128</v>
      </c>
      <c r="D176" s="141"/>
      <c r="E176" s="325">
        <f t="shared" si="41"/>
        <v>0</v>
      </c>
      <c r="F176" s="330">
        <f t="shared" si="42"/>
        <v>0</v>
      </c>
      <c r="G176" s="394"/>
      <c r="H176" s="172"/>
      <c r="I176" s="162"/>
      <c r="J176" s="172"/>
      <c r="K176" s="162"/>
      <c r="L176" s="162"/>
    </row>
    <row r="177" spans="1:12" ht="12" hidden="1">
      <c r="A177" s="142"/>
      <c r="B177" s="160"/>
      <c r="C177" s="161">
        <v>4129</v>
      </c>
      <c r="D177" s="141"/>
      <c r="E177" s="325">
        <f t="shared" si="41"/>
        <v>0</v>
      </c>
      <c r="F177" s="330">
        <f t="shared" si="42"/>
        <v>0</v>
      </c>
      <c r="G177" s="394"/>
      <c r="H177" s="172"/>
      <c r="I177" s="162"/>
      <c r="J177" s="172"/>
      <c r="K177" s="162"/>
      <c r="L177" s="162"/>
    </row>
    <row r="178" spans="1:12" ht="12" hidden="1">
      <c r="A178" s="142"/>
      <c r="B178" s="160"/>
      <c r="C178" s="161">
        <v>4178</v>
      </c>
      <c r="D178" s="141"/>
      <c r="E178" s="325">
        <f t="shared" si="41"/>
        <v>0</v>
      </c>
      <c r="F178" s="330">
        <f t="shared" si="42"/>
        <v>0</v>
      </c>
      <c r="G178" s="394"/>
      <c r="H178" s="172"/>
      <c r="I178" s="162"/>
      <c r="J178" s="172"/>
      <c r="K178" s="162"/>
      <c r="L178" s="162"/>
    </row>
    <row r="179" spans="1:12" ht="12" hidden="1">
      <c r="A179" s="142"/>
      <c r="B179" s="160"/>
      <c r="C179" s="161">
        <v>4179</v>
      </c>
      <c r="D179" s="141"/>
      <c r="E179" s="325">
        <f t="shared" si="41"/>
        <v>0</v>
      </c>
      <c r="F179" s="330">
        <f t="shared" si="42"/>
        <v>0</v>
      </c>
      <c r="G179" s="394"/>
      <c r="H179" s="172"/>
      <c r="I179" s="162"/>
      <c r="J179" s="172"/>
      <c r="K179" s="162"/>
      <c r="L179" s="162"/>
    </row>
    <row r="180" spans="1:12" ht="24" hidden="1">
      <c r="A180" s="142"/>
      <c r="B180" s="160"/>
      <c r="C180" s="161">
        <v>4210</v>
      </c>
      <c r="D180" s="141" t="s">
        <v>168</v>
      </c>
      <c r="E180" s="325">
        <f t="shared" si="41"/>
        <v>160950</v>
      </c>
      <c r="F180" s="330">
        <f t="shared" si="42"/>
        <v>160950</v>
      </c>
      <c r="G180" s="394"/>
      <c r="H180" s="172"/>
      <c r="I180" s="162"/>
      <c r="J180" s="172"/>
      <c r="K180" s="162">
        <v>160950</v>
      </c>
      <c r="L180" s="162"/>
    </row>
    <row r="181" spans="1:12" ht="12" hidden="1">
      <c r="A181" s="142"/>
      <c r="B181" s="160"/>
      <c r="C181" s="161">
        <v>4218</v>
      </c>
      <c r="D181" s="141"/>
      <c r="E181" s="325">
        <f t="shared" si="41"/>
        <v>0</v>
      </c>
      <c r="F181" s="330">
        <f t="shared" si="42"/>
        <v>0</v>
      </c>
      <c r="G181" s="394"/>
      <c r="H181" s="172"/>
      <c r="I181" s="162"/>
      <c r="J181" s="172"/>
      <c r="K181" s="162"/>
      <c r="L181" s="162"/>
    </row>
    <row r="182" spans="1:12" ht="12" hidden="1">
      <c r="A182" s="142"/>
      <c r="B182" s="160"/>
      <c r="C182" s="161">
        <v>4219</v>
      </c>
      <c r="D182" s="141"/>
      <c r="E182" s="325">
        <f t="shared" si="41"/>
        <v>0</v>
      </c>
      <c r="F182" s="330">
        <f t="shared" si="42"/>
        <v>0</v>
      </c>
      <c r="G182" s="394"/>
      <c r="H182" s="172"/>
      <c r="I182" s="162"/>
      <c r="J182" s="172"/>
      <c r="K182" s="162"/>
      <c r="L182" s="162"/>
    </row>
    <row r="183" spans="1:12" ht="24" hidden="1">
      <c r="A183" s="142"/>
      <c r="B183" s="160"/>
      <c r="C183" s="161">
        <v>4240</v>
      </c>
      <c r="D183" s="141" t="s">
        <v>198</v>
      </c>
      <c r="E183" s="325">
        <f t="shared" si="41"/>
        <v>5000</v>
      </c>
      <c r="F183" s="330">
        <f t="shared" si="42"/>
        <v>5000</v>
      </c>
      <c r="G183" s="394"/>
      <c r="H183" s="172"/>
      <c r="I183" s="162"/>
      <c r="J183" s="172"/>
      <c r="K183" s="162">
        <v>5000</v>
      </c>
      <c r="L183" s="162"/>
    </row>
    <row r="184" spans="1:12" ht="12" hidden="1">
      <c r="A184" s="142"/>
      <c r="B184" s="160"/>
      <c r="C184" s="161">
        <v>4260</v>
      </c>
      <c r="D184" s="141" t="s">
        <v>182</v>
      </c>
      <c r="E184" s="325">
        <f t="shared" si="41"/>
        <v>74000</v>
      </c>
      <c r="F184" s="330">
        <f t="shared" si="42"/>
        <v>74000</v>
      </c>
      <c r="G184" s="394"/>
      <c r="H184" s="172"/>
      <c r="I184" s="162"/>
      <c r="J184" s="172"/>
      <c r="K184" s="162">
        <v>74000</v>
      </c>
      <c r="L184" s="162"/>
    </row>
    <row r="185" spans="1:12" ht="12" hidden="1">
      <c r="A185" s="142"/>
      <c r="B185" s="160"/>
      <c r="C185" s="161">
        <v>4270</v>
      </c>
      <c r="D185" s="141" t="s">
        <v>172</v>
      </c>
      <c r="E185" s="325">
        <f t="shared" si="41"/>
        <v>150000</v>
      </c>
      <c r="F185" s="330">
        <f t="shared" si="42"/>
        <v>150000</v>
      </c>
      <c r="G185" s="394"/>
      <c r="H185" s="172"/>
      <c r="I185" s="162"/>
      <c r="J185" s="172"/>
      <c r="K185" s="162">
        <v>150000</v>
      </c>
      <c r="L185" s="162"/>
    </row>
    <row r="186" spans="1:12" ht="12" hidden="1">
      <c r="A186" s="142"/>
      <c r="B186" s="160"/>
      <c r="C186" s="161">
        <v>4280</v>
      </c>
      <c r="D186" s="141" t="s">
        <v>199</v>
      </c>
      <c r="E186" s="325">
        <f t="shared" si="41"/>
        <v>3200</v>
      </c>
      <c r="F186" s="330">
        <f t="shared" si="42"/>
        <v>3200</v>
      </c>
      <c r="G186" s="394"/>
      <c r="H186" s="172"/>
      <c r="I186" s="162"/>
      <c r="J186" s="172"/>
      <c r="K186" s="162">
        <v>3200</v>
      </c>
      <c r="L186" s="162"/>
    </row>
    <row r="187" spans="1:12" ht="12" hidden="1">
      <c r="A187" s="142"/>
      <c r="B187" s="160"/>
      <c r="C187" s="161">
        <v>4300</v>
      </c>
      <c r="D187" s="141" t="s">
        <v>169</v>
      </c>
      <c r="E187" s="325">
        <f t="shared" si="41"/>
        <v>52950</v>
      </c>
      <c r="F187" s="330">
        <f t="shared" si="42"/>
        <v>52950</v>
      </c>
      <c r="G187" s="394"/>
      <c r="H187" s="172"/>
      <c r="I187" s="162"/>
      <c r="J187" s="172"/>
      <c r="K187" s="162">
        <v>52950</v>
      </c>
      <c r="L187" s="162"/>
    </row>
    <row r="188" spans="1:12" ht="12" hidden="1">
      <c r="A188" s="142"/>
      <c r="B188" s="160"/>
      <c r="C188" s="161">
        <v>4308</v>
      </c>
      <c r="D188" s="141"/>
      <c r="E188" s="325"/>
      <c r="F188" s="330">
        <f t="shared" si="42"/>
        <v>0</v>
      </c>
      <c r="G188" s="394"/>
      <c r="H188" s="172"/>
      <c r="I188" s="162"/>
      <c r="J188" s="172"/>
      <c r="K188" s="162"/>
      <c r="L188" s="162"/>
    </row>
    <row r="189" spans="1:12" ht="12" hidden="1">
      <c r="A189" s="142"/>
      <c r="B189" s="160"/>
      <c r="C189" s="161">
        <v>4309</v>
      </c>
      <c r="D189" s="141"/>
      <c r="E189" s="325"/>
      <c r="F189" s="330">
        <f t="shared" si="42"/>
        <v>0</v>
      </c>
      <c r="G189" s="394"/>
      <c r="H189" s="172"/>
      <c r="I189" s="162"/>
      <c r="J189" s="172"/>
      <c r="K189" s="162"/>
      <c r="L189" s="162"/>
    </row>
    <row r="190" spans="1:12" ht="24" hidden="1">
      <c r="A190" s="142"/>
      <c r="B190" s="160"/>
      <c r="C190" s="161">
        <v>4350</v>
      </c>
      <c r="D190" s="141" t="s">
        <v>258</v>
      </c>
      <c r="E190" s="325">
        <f t="shared" si="41"/>
        <v>5600</v>
      </c>
      <c r="F190" s="330">
        <f t="shared" si="42"/>
        <v>5600</v>
      </c>
      <c r="G190" s="394"/>
      <c r="H190" s="172"/>
      <c r="I190" s="162"/>
      <c r="J190" s="172"/>
      <c r="K190" s="162">
        <v>5600</v>
      </c>
      <c r="L190" s="162"/>
    </row>
    <row r="191" spans="1:12" ht="36" hidden="1">
      <c r="A191" s="142"/>
      <c r="B191" s="160"/>
      <c r="C191" s="161">
        <v>4360</v>
      </c>
      <c r="D191" s="141" t="s">
        <v>256</v>
      </c>
      <c r="E191" s="325">
        <f t="shared" si="41"/>
        <v>0</v>
      </c>
      <c r="F191" s="330">
        <f t="shared" si="42"/>
        <v>0</v>
      </c>
      <c r="G191" s="394"/>
      <c r="H191" s="172"/>
      <c r="I191" s="162"/>
      <c r="J191" s="172"/>
      <c r="K191" s="162"/>
      <c r="L191" s="162"/>
    </row>
    <row r="192" spans="1:12" ht="36" hidden="1">
      <c r="A192" s="142"/>
      <c r="B192" s="160"/>
      <c r="C192" s="161">
        <v>4370</v>
      </c>
      <c r="D192" s="141" t="s">
        <v>257</v>
      </c>
      <c r="E192" s="325">
        <f t="shared" si="41"/>
        <v>11800</v>
      </c>
      <c r="F192" s="330">
        <f t="shared" si="42"/>
        <v>11800</v>
      </c>
      <c r="G192" s="394"/>
      <c r="H192" s="172"/>
      <c r="I192" s="162"/>
      <c r="J192" s="172"/>
      <c r="K192" s="162">
        <v>11800</v>
      </c>
      <c r="L192" s="162"/>
    </row>
    <row r="193" spans="1:12" ht="36" hidden="1">
      <c r="A193" s="142"/>
      <c r="B193" s="160"/>
      <c r="C193" s="161">
        <v>4390</v>
      </c>
      <c r="D193" s="141" t="s">
        <v>262</v>
      </c>
      <c r="E193" s="325">
        <f t="shared" si="41"/>
        <v>5000</v>
      </c>
      <c r="F193" s="330">
        <f t="shared" si="42"/>
        <v>5000</v>
      </c>
      <c r="G193" s="162"/>
      <c r="H193" s="172"/>
      <c r="I193" s="162"/>
      <c r="J193" s="172"/>
      <c r="K193" s="162">
        <v>5000</v>
      </c>
      <c r="L193" s="162"/>
    </row>
    <row r="194" spans="1:12" ht="12" hidden="1">
      <c r="A194" s="142"/>
      <c r="B194" s="160"/>
      <c r="C194" s="161">
        <v>4410</v>
      </c>
      <c r="D194" s="141" t="s">
        <v>183</v>
      </c>
      <c r="E194" s="325">
        <f t="shared" si="41"/>
        <v>2200</v>
      </c>
      <c r="F194" s="330">
        <f t="shared" si="42"/>
        <v>2200</v>
      </c>
      <c r="G194" s="162"/>
      <c r="H194" s="172"/>
      <c r="I194" s="162"/>
      <c r="J194" s="172"/>
      <c r="K194" s="162">
        <v>2200</v>
      </c>
      <c r="L194" s="162"/>
    </row>
    <row r="195" spans="1:12" ht="12" hidden="1">
      <c r="A195" s="142"/>
      <c r="B195" s="160"/>
      <c r="C195" s="161">
        <v>4430</v>
      </c>
      <c r="D195" s="141" t="s">
        <v>171</v>
      </c>
      <c r="E195" s="325">
        <f t="shared" si="41"/>
        <v>8000</v>
      </c>
      <c r="F195" s="330">
        <f t="shared" si="42"/>
        <v>8000</v>
      </c>
      <c r="G195" s="162"/>
      <c r="H195" s="172"/>
      <c r="I195" s="162"/>
      <c r="J195" s="172"/>
      <c r="K195" s="162">
        <v>8000</v>
      </c>
      <c r="L195" s="162"/>
    </row>
    <row r="196" spans="1:12" ht="26.25" customHeight="1" hidden="1">
      <c r="A196" s="142"/>
      <c r="B196" s="160"/>
      <c r="C196" s="161">
        <v>4440</v>
      </c>
      <c r="D196" s="141" t="s">
        <v>184</v>
      </c>
      <c r="E196" s="325">
        <f t="shared" si="41"/>
        <v>125455</v>
      </c>
      <c r="F196" s="330">
        <f t="shared" si="42"/>
        <v>125455</v>
      </c>
      <c r="G196" s="162"/>
      <c r="H196" s="172"/>
      <c r="I196" s="162"/>
      <c r="J196" s="172"/>
      <c r="K196" s="162">
        <v>125455</v>
      </c>
      <c r="L196" s="162"/>
    </row>
    <row r="197" spans="1:12" ht="36" hidden="1">
      <c r="A197" s="142"/>
      <c r="B197" s="160"/>
      <c r="C197" s="161">
        <v>4700</v>
      </c>
      <c r="D197" s="141" t="s">
        <v>249</v>
      </c>
      <c r="E197" s="325">
        <f t="shared" si="41"/>
        <v>2900</v>
      </c>
      <c r="F197" s="330">
        <f t="shared" si="42"/>
        <v>2900</v>
      </c>
      <c r="G197" s="162"/>
      <c r="H197" s="172"/>
      <c r="I197" s="162"/>
      <c r="J197" s="172"/>
      <c r="K197" s="162">
        <v>2900</v>
      </c>
      <c r="L197" s="162"/>
    </row>
    <row r="198" spans="1:12" ht="48" hidden="1">
      <c r="A198" s="142"/>
      <c r="B198" s="160"/>
      <c r="C198" s="161">
        <v>4740</v>
      </c>
      <c r="D198" s="141" t="s">
        <v>250</v>
      </c>
      <c r="E198" s="325">
        <f t="shared" si="41"/>
        <v>4800</v>
      </c>
      <c r="F198" s="330">
        <f t="shared" si="42"/>
        <v>4800</v>
      </c>
      <c r="G198" s="162"/>
      <c r="H198" s="172"/>
      <c r="I198" s="162"/>
      <c r="J198" s="172"/>
      <c r="K198" s="162">
        <v>4800</v>
      </c>
      <c r="L198" s="162"/>
    </row>
    <row r="199" spans="1:12" ht="36" hidden="1">
      <c r="A199" s="142"/>
      <c r="B199" s="160"/>
      <c r="C199" s="161">
        <v>4750</v>
      </c>
      <c r="D199" s="141" t="s">
        <v>251</v>
      </c>
      <c r="E199" s="325">
        <f t="shared" si="41"/>
        <v>10500</v>
      </c>
      <c r="F199" s="330">
        <f t="shared" si="42"/>
        <v>10500</v>
      </c>
      <c r="G199" s="162"/>
      <c r="H199" s="172"/>
      <c r="I199" s="162"/>
      <c r="J199" s="172"/>
      <c r="K199" s="162">
        <v>10500</v>
      </c>
      <c r="L199" s="162"/>
    </row>
    <row r="200" spans="1:12" ht="24" hidden="1">
      <c r="A200" s="142"/>
      <c r="B200" s="160"/>
      <c r="C200" s="161">
        <v>6050</v>
      </c>
      <c r="D200" s="141" t="s">
        <v>186</v>
      </c>
      <c r="E200" s="325">
        <f t="shared" si="41"/>
        <v>433000</v>
      </c>
      <c r="F200" s="330">
        <f t="shared" si="42"/>
        <v>0</v>
      </c>
      <c r="G200" s="162"/>
      <c r="H200" s="172"/>
      <c r="I200" s="162"/>
      <c r="J200" s="172"/>
      <c r="K200" s="162"/>
      <c r="L200" s="162">
        <v>433000</v>
      </c>
    </row>
    <row r="201" spans="1:12" ht="24" hidden="1">
      <c r="A201" s="142"/>
      <c r="B201" s="160"/>
      <c r="C201" s="161">
        <v>6060</v>
      </c>
      <c r="D201" s="141" t="s">
        <v>263</v>
      </c>
      <c r="E201" s="325">
        <f t="shared" si="41"/>
        <v>0</v>
      </c>
      <c r="F201" s="330">
        <f t="shared" si="42"/>
        <v>0</v>
      </c>
      <c r="G201" s="162"/>
      <c r="H201" s="172"/>
      <c r="I201" s="162"/>
      <c r="J201" s="172"/>
      <c r="K201" s="162"/>
      <c r="L201" s="162">
        <v>0</v>
      </c>
    </row>
    <row r="202" spans="1:12" s="137" customFormat="1" ht="24">
      <c r="A202" s="132"/>
      <c r="B202" s="146">
        <v>80103</v>
      </c>
      <c r="C202" s="147"/>
      <c r="D202" s="131" t="s">
        <v>445</v>
      </c>
      <c r="E202" s="441">
        <f t="shared" si="41"/>
        <v>208610</v>
      </c>
      <c r="F202" s="334">
        <f aca="true" t="shared" si="43" ref="F202:L202">SUM(F203:F224)</f>
        <v>208610</v>
      </c>
      <c r="G202" s="393">
        <f t="shared" si="43"/>
        <v>163278</v>
      </c>
      <c r="H202" s="393">
        <f t="shared" si="43"/>
        <v>0</v>
      </c>
      <c r="I202" s="393">
        <f t="shared" si="43"/>
        <v>0</v>
      </c>
      <c r="J202" s="393">
        <f t="shared" si="43"/>
        <v>0</v>
      </c>
      <c r="K202" s="393">
        <f t="shared" si="43"/>
        <v>45332</v>
      </c>
      <c r="L202" s="393">
        <f t="shared" si="43"/>
        <v>0</v>
      </c>
    </row>
    <row r="203" spans="1:12" ht="27" customHeight="1" hidden="1">
      <c r="A203" s="142"/>
      <c r="B203" s="146"/>
      <c r="C203" s="147">
        <v>3020</v>
      </c>
      <c r="D203" s="141" t="s">
        <v>268</v>
      </c>
      <c r="E203" s="441">
        <f t="shared" si="41"/>
        <v>12000</v>
      </c>
      <c r="F203" s="384">
        <f t="shared" si="42"/>
        <v>12000</v>
      </c>
      <c r="G203" s="162"/>
      <c r="H203" s="172"/>
      <c r="I203" s="162"/>
      <c r="J203" s="172"/>
      <c r="K203" s="162">
        <v>12000</v>
      </c>
      <c r="L203" s="162"/>
    </row>
    <row r="204" spans="1:12" ht="24" hidden="1">
      <c r="A204" s="142"/>
      <c r="B204" s="146"/>
      <c r="C204" s="147">
        <v>4010</v>
      </c>
      <c r="D204" s="141" t="s">
        <v>177</v>
      </c>
      <c r="E204" s="441">
        <f t="shared" si="41"/>
        <v>125000</v>
      </c>
      <c r="F204" s="384">
        <f t="shared" si="42"/>
        <v>125000</v>
      </c>
      <c r="G204" s="162">
        <v>125000</v>
      </c>
      <c r="H204" s="162"/>
      <c r="I204" s="162"/>
      <c r="J204" s="172"/>
      <c r="K204" s="162"/>
      <c r="L204" s="162"/>
    </row>
    <row r="205" spans="1:12" ht="24" hidden="1">
      <c r="A205" s="142"/>
      <c r="B205" s="160"/>
      <c r="C205" s="161">
        <v>4040</v>
      </c>
      <c r="D205" s="141" t="s">
        <v>178</v>
      </c>
      <c r="E205" s="441">
        <f t="shared" si="41"/>
        <v>11536</v>
      </c>
      <c r="F205" s="384">
        <f t="shared" si="42"/>
        <v>11536</v>
      </c>
      <c r="G205" s="162">
        <v>11536</v>
      </c>
      <c r="H205" s="162"/>
      <c r="I205" s="162"/>
      <c r="J205" s="172"/>
      <c r="K205" s="162"/>
      <c r="L205" s="162"/>
    </row>
    <row r="206" spans="1:12" ht="24" hidden="1">
      <c r="A206" s="142"/>
      <c r="B206" s="160"/>
      <c r="C206" s="161">
        <v>4110</v>
      </c>
      <c r="D206" s="141" t="s">
        <v>179</v>
      </c>
      <c r="E206" s="441">
        <f t="shared" si="41"/>
        <v>22737</v>
      </c>
      <c r="F206" s="384">
        <f t="shared" si="42"/>
        <v>22737</v>
      </c>
      <c r="G206" s="162">
        <v>22737</v>
      </c>
      <c r="H206" s="162"/>
      <c r="I206" s="162"/>
      <c r="J206" s="172"/>
      <c r="K206" s="162"/>
      <c r="L206" s="162"/>
    </row>
    <row r="207" spans="1:12" ht="12" hidden="1">
      <c r="A207" s="142"/>
      <c r="B207" s="160"/>
      <c r="C207" s="161">
        <v>4120</v>
      </c>
      <c r="D207" s="141" t="s">
        <v>180</v>
      </c>
      <c r="E207" s="441">
        <f t="shared" si="41"/>
        <v>4005</v>
      </c>
      <c r="F207" s="384">
        <f t="shared" si="42"/>
        <v>4005</v>
      </c>
      <c r="G207" s="162">
        <v>4005</v>
      </c>
      <c r="H207" s="162"/>
      <c r="I207" s="162"/>
      <c r="J207" s="172"/>
      <c r="K207" s="162"/>
      <c r="L207" s="162"/>
    </row>
    <row r="208" spans="1:12" ht="24" hidden="1">
      <c r="A208" s="142"/>
      <c r="B208" s="160"/>
      <c r="C208" s="161">
        <v>4210</v>
      </c>
      <c r="D208" s="141" t="s">
        <v>168</v>
      </c>
      <c r="E208" s="441">
        <f t="shared" si="41"/>
        <v>8060</v>
      </c>
      <c r="F208" s="384">
        <f t="shared" si="42"/>
        <v>8060</v>
      </c>
      <c r="G208" s="162"/>
      <c r="H208" s="172"/>
      <c r="I208" s="162"/>
      <c r="J208" s="172"/>
      <c r="K208" s="162">
        <v>8060</v>
      </c>
      <c r="L208" s="162"/>
    </row>
    <row r="209" spans="1:12" ht="24" hidden="1">
      <c r="A209" s="142"/>
      <c r="B209" s="160"/>
      <c r="C209" s="161">
        <v>4240</v>
      </c>
      <c r="D209" s="141" t="s">
        <v>198</v>
      </c>
      <c r="E209" s="441">
        <f t="shared" si="41"/>
        <v>1200</v>
      </c>
      <c r="F209" s="384">
        <f t="shared" si="42"/>
        <v>1200</v>
      </c>
      <c r="G209" s="162"/>
      <c r="H209" s="172"/>
      <c r="I209" s="162"/>
      <c r="J209" s="172"/>
      <c r="K209" s="162">
        <v>1200</v>
      </c>
      <c r="L209" s="162"/>
    </row>
    <row r="210" spans="1:12" ht="12" hidden="1">
      <c r="A210" s="142"/>
      <c r="B210" s="160"/>
      <c r="C210" s="161">
        <v>4260</v>
      </c>
      <c r="D210" s="141" t="s">
        <v>182</v>
      </c>
      <c r="E210" s="441">
        <f t="shared" si="41"/>
        <v>7100</v>
      </c>
      <c r="F210" s="384">
        <f t="shared" si="42"/>
        <v>7100</v>
      </c>
      <c r="G210" s="162"/>
      <c r="H210" s="172"/>
      <c r="I210" s="162"/>
      <c r="J210" s="172"/>
      <c r="K210" s="162">
        <v>7100</v>
      </c>
      <c r="L210" s="162"/>
    </row>
    <row r="211" spans="1:12" ht="12" hidden="1">
      <c r="A211" s="142"/>
      <c r="B211" s="160"/>
      <c r="C211" s="161">
        <v>4270</v>
      </c>
      <c r="D211" s="141" t="s">
        <v>172</v>
      </c>
      <c r="E211" s="441">
        <f aca="true" t="shared" si="44" ref="E211:E244">SUM(F211+L211)</f>
        <v>2100</v>
      </c>
      <c r="F211" s="384">
        <f t="shared" si="42"/>
        <v>2100</v>
      </c>
      <c r="G211" s="162"/>
      <c r="H211" s="172"/>
      <c r="I211" s="162"/>
      <c r="J211" s="172"/>
      <c r="K211" s="162">
        <v>2100</v>
      </c>
      <c r="L211" s="162"/>
    </row>
    <row r="212" spans="1:12" ht="12" hidden="1">
      <c r="A212" s="142"/>
      <c r="B212" s="160"/>
      <c r="C212" s="161">
        <v>4280</v>
      </c>
      <c r="D212" s="141" t="s">
        <v>199</v>
      </c>
      <c r="E212" s="441">
        <f t="shared" si="44"/>
        <v>250</v>
      </c>
      <c r="F212" s="384">
        <f t="shared" si="42"/>
        <v>250</v>
      </c>
      <c r="G212" s="162"/>
      <c r="H212" s="172"/>
      <c r="I212" s="162"/>
      <c r="J212" s="172"/>
      <c r="K212" s="162">
        <v>250</v>
      </c>
      <c r="L212" s="162"/>
    </row>
    <row r="213" spans="1:12" ht="12" hidden="1">
      <c r="A213" s="142"/>
      <c r="B213" s="160"/>
      <c r="C213" s="161">
        <v>4300</v>
      </c>
      <c r="D213" s="141" t="s">
        <v>169</v>
      </c>
      <c r="E213" s="441">
        <f t="shared" si="44"/>
        <v>4000</v>
      </c>
      <c r="F213" s="384">
        <f t="shared" si="42"/>
        <v>4000</v>
      </c>
      <c r="G213" s="162"/>
      <c r="H213" s="172"/>
      <c r="I213" s="162"/>
      <c r="J213" s="172"/>
      <c r="K213" s="162">
        <v>4000</v>
      </c>
      <c r="L213" s="162"/>
    </row>
    <row r="214" spans="1:12" ht="12" hidden="1">
      <c r="A214" s="142"/>
      <c r="B214" s="160"/>
      <c r="C214" s="161">
        <v>4350</v>
      </c>
      <c r="D214" s="141"/>
      <c r="E214" s="441">
        <f t="shared" si="44"/>
        <v>200</v>
      </c>
      <c r="F214" s="384">
        <f t="shared" si="42"/>
        <v>200</v>
      </c>
      <c r="G214" s="162"/>
      <c r="H214" s="172"/>
      <c r="I214" s="162"/>
      <c r="J214" s="172"/>
      <c r="K214" s="162">
        <v>200</v>
      </c>
      <c r="L214" s="162"/>
    </row>
    <row r="215" spans="1:12" ht="36" hidden="1">
      <c r="A215" s="142"/>
      <c r="B215" s="160"/>
      <c r="C215" s="161">
        <v>4360</v>
      </c>
      <c r="D215" s="141" t="s">
        <v>259</v>
      </c>
      <c r="E215" s="441">
        <f t="shared" si="44"/>
        <v>0</v>
      </c>
      <c r="F215" s="384">
        <f t="shared" si="42"/>
        <v>0</v>
      </c>
      <c r="G215" s="162"/>
      <c r="H215" s="172"/>
      <c r="I215" s="162"/>
      <c r="J215" s="172"/>
      <c r="K215" s="162"/>
      <c r="L215" s="162"/>
    </row>
    <row r="216" spans="1:12" ht="36" hidden="1">
      <c r="A216" s="142"/>
      <c r="B216" s="160"/>
      <c r="C216" s="161">
        <v>4370</v>
      </c>
      <c r="D216" s="141" t="s">
        <v>260</v>
      </c>
      <c r="E216" s="441">
        <f t="shared" si="44"/>
        <v>900</v>
      </c>
      <c r="F216" s="384">
        <f t="shared" si="42"/>
        <v>900</v>
      </c>
      <c r="G216" s="162"/>
      <c r="H216" s="172"/>
      <c r="I216" s="162"/>
      <c r="J216" s="172"/>
      <c r="K216" s="162">
        <v>900</v>
      </c>
      <c r="L216" s="162"/>
    </row>
    <row r="217" spans="1:12" ht="12" hidden="1">
      <c r="A217" s="142"/>
      <c r="B217" s="160"/>
      <c r="C217" s="161">
        <v>4410</v>
      </c>
      <c r="D217" s="141" t="s">
        <v>183</v>
      </c>
      <c r="E217" s="441">
        <f t="shared" si="44"/>
        <v>200</v>
      </c>
      <c r="F217" s="384">
        <f t="shared" si="42"/>
        <v>200</v>
      </c>
      <c r="G217" s="162"/>
      <c r="H217" s="172"/>
      <c r="I217" s="162"/>
      <c r="J217" s="172"/>
      <c r="K217" s="162">
        <v>200</v>
      </c>
      <c r="L217" s="162"/>
    </row>
    <row r="218" spans="1:12" ht="12" hidden="1">
      <c r="A218" s="142"/>
      <c r="B218" s="160"/>
      <c r="C218" s="161">
        <v>4430</v>
      </c>
      <c r="D218" s="141" t="s">
        <v>171</v>
      </c>
      <c r="E218" s="441">
        <f t="shared" si="44"/>
        <v>100</v>
      </c>
      <c r="F218" s="384">
        <f t="shared" si="42"/>
        <v>100</v>
      </c>
      <c r="G218" s="162"/>
      <c r="H218" s="172"/>
      <c r="I218" s="162"/>
      <c r="J218" s="172"/>
      <c r="K218" s="162">
        <v>100</v>
      </c>
      <c r="L218" s="162"/>
    </row>
    <row r="219" spans="1:12" ht="28.5" customHeight="1" hidden="1">
      <c r="A219" s="142"/>
      <c r="B219" s="160"/>
      <c r="C219" s="161">
        <v>4440</v>
      </c>
      <c r="D219" s="141" t="s">
        <v>184</v>
      </c>
      <c r="E219" s="441">
        <f t="shared" si="44"/>
        <v>7322</v>
      </c>
      <c r="F219" s="384">
        <f t="shared" si="42"/>
        <v>7322</v>
      </c>
      <c r="G219" s="162"/>
      <c r="H219" s="172"/>
      <c r="I219" s="162"/>
      <c r="J219" s="172"/>
      <c r="K219" s="162">
        <v>7322</v>
      </c>
      <c r="L219" s="162"/>
    </row>
    <row r="220" spans="1:12" ht="36" hidden="1">
      <c r="A220" s="142"/>
      <c r="B220" s="160"/>
      <c r="C220" s="161">
        <v>4700</v>
      </c>
      <c r="D220" s="141" t="s">
        <v>252</v>
      </c>
      <c r="E220" s="441">
        <f t="shared" si="44"/>
        <v>0</v>
      </c>
      <c r="F220" s="384">
        <f t="shared" si="42"/>
        <v>0</v>
      </c>
      <c r="G220" s="162"/>
      <c r="H220" s="172"/>
      <c r="I220" s="162"/>
      <c r="J220" s="172"/>
      <c r="K220" s="162"/>
      <c r="L220" s="162"/>
    </row>
    <row r="221" spans="1:12" ht="48" hidden="1">
      <c r="A221" s="142"/>
      <c r="B221" s="160"/>
      <c r="C221" s="161">
        <v>4740</v>
      </c>
      <c r="D221" s="141" t="s">
        <v>250</v>
      </c>
      <c r="E221" s="441">
        <f t="shared" si="44"/>
        <v>1500</v>
      </c>
      <c r="F221" s="384">
        <f t="shared" si="42"/>
        <v>1500</v>
      </c>
      <c r="G221" s="162"/>
      <c r="H221" s="172"/>
      <c r="I221" s="162"/>
      <c r="J221" s="172"/>
      <c r="K221" s="162">
        <v>1500</v>
      </c>
      <c r="L221" s="162"/>
    </row>
    <row r="222" spans="1:12" ht="36" hidden="1">
      <c r="A222" s="142"/>
      <c r="B222" s="160"/>
      <c r="C222" s="161">
        <v>4750</v>
      </c>
      <c r="D222" s="141" t="s">
        <v>251</v>
      </c>
      <c r="E222" s="441">
        <f t="shared" si="44"/>
        <v>400</v>
      </c>
      <c r="F222" s="384">
        <f t="shared" si="42"/>
        <v>400</v>
      </c>
      <c r="G222" s="162"/>
      <c r="H222" s="172"/>
      <c r="I222" s="162"/>
      <c r="J222" s="172"/>
      <c r="K222" s="162">
        <v>400</v>
      </c>
      <c r="L222" s="162"/>
    </row>
    <row r="223" spans="1:12" ht="24" hidden="1">
      <c r="A223" s="142"/>
      <c r="B223" s="160"/>
      <c r="C223" s="161">
        <v>6050</v>
      </c>
      <c r="D223" s="141" t="s">
        <v>186</v>
      </c>
      <c r="E223" s="441">
        <f t="shared" si="44"/>
        <v>0</v>
      </c>
      <c r="F223" s="384">
        <f t="shared" si="42"/>
        <v>0</v>
      </c>
      <c r="G223" s="162"/>
      <c r="H223" s="172"/>
      <c r="I223" s="162"/>
      <c r="J223" s="172"/>
      <c r="K223" s="162"/>
      <c r="L223" s="162"/>
    </row>
    <row r="224" spans="1:12" ht="24" hidden="1">
      <c r="A224" s="142"/>
      <c r="B224" s="160"/>
      <c r="C224" s="161">
        <v>6060</v>
      </c>
      <c r="D224" s="141" t="s">
        <v>275</v>
      </c>
      <c r="E224" s="441">
        <f t="shared" si="44"/>
        <v>0</v>
      </c>
      <c r="F224" s="384">
        <f t="shared" si="42"/>
        <v>0</v>
      </c>
      <c r="G224" s="162"/>
      <c r="H224" s="172"/>
      <c r="I224" s="162"/>
      <c r="J224" s="172"/>
      <c r="K224" s="162"/>
      <c r="L224" s="162"/>
    </row>
    <row r="225" spans="1:12" s="137" customFormat="1" ht="12">
      <c r="A225" s="132"/>
      <c r="B225" s="146">
        <v>80104</v>
      </c>
      <c r="C225" s="147"/>
      <c r="D225" s="131" t="s">
        <v>200</v>
      </c>
      <c r="E225" s="441">
        <f t="shared" si="44"/>
        <v>426106</v>
      </c>
      <c r="F225" s="384">
        <f>SUM(F226:F248)</f>
        <v>426106</v>
      </c>
      <c r="G225" s="139">
        <f aca="true" t="shared" si="45" ref="G225:L225">SUM(G226:G248)</f>
        <v>308250</v>
      </c>
      <c r="H225" s="139">
        <f t="shared" si="45"/>
        <v>0</v>
      </c>
      <c r="I225" s="139">
        <f t="shared" si="45"/>
        <v>0</v>
      </c>
      <c r="J225" s="139">
        <f t="shared" si="45"/>
        <v>0</v>
      </c>
      <c r="K225" s="139">
        <f t="shared" si="45"/>
        <v>117856</v>
      </c>
      <c r="L225" s="152">
        <f t="shared" si="45"/>
        <v>0</v>
      </c>
    </row>
    <row r="226" spans="1:12" ht="27" customHeight="1" hidden="1">
      <c r="A226" s="142"/>
      <c r="B226" s="146"/>
      <c r="C226" s="147">
        <v>3020</v>
      </c>
      <c r="D226" s="141" t="s">
        <v>268</v>
      </c>
      <c r="E226" s="441">
        <f t="shared" si="44"/>
        <v>15000</v>
      </c>
      <c r="F226" s="384">
        <f t="shared" si="42"/>
        <v>15000</v>
      </c>
      <c r="G226" s="162"/>
      <c r="H226" s="172"/>
      <c r="I226" s="162"/>
      <c r="J226" s="172"/>
      <c r="K226" s="162">
        <v>15000</v>
      </c>
      <c r="L226" s="162"/>
    </row>
    <row r="227" spans="1:12" ht="24" hidden="1">
      <c r="A227" s="142"/>
      <c r="B227" s="146"/>
      <c r="C227" s="147">
        <v>4010</v>
      </c>
      <c r="D227" s="141" t="s">
        <v>177</v>
      </c>
      <c r="E227" s="441">
        <f t="shared" si="44"/>
        <v>235000</v>
      </c>
      <c r="F227" s="384">
        <f t="shared" si="42"/>
        <v>235000</v>
      </c>
      <c r="G227" s="162">
        <v>235000</v>
      </c>
      <c r="H227" s="162"/>
      <c r="I227" s="162"/>
      <c r="J227" s="172"/>
      <c r="K227" s="162"/>
      <c r="L227" s="162"/>
    </row>
    <row r="228" spans="1:12" ht="24" hidden="1">
      <c r="A228" s="142"/>
      <c r="B228" s="160"/>
      <c r="C228" s="161">
        <v>4040</v>
      </c>
      <c r="D228" s="141" t="s">
        <v>178</v>
      </c>
      <c r="E228" s="441">
        <f t="shared" si="44"/>
        <v>21000</v>
      </c>
      <c r="F228" s="384">
        <f t="shared" si="42"/>
        <v>21000</v>
      </c>
      <c r="G228" s="162">
        <v>21000</v>
      </c>
      <c r="H228" s="162"/>
      <c r="I228" s="162"/>
      <c r="J228" s="172"/>
      <c r="K228" s="162"/>
      <c r="L228" s="162"/>
    </row>
    <row r="229" spans="1:12" ht="24" hidden="1">
      <c r="A229" s="142"/>
      <c r="B229" s="160"/>
      <c r="C229" s="161">
        <v>4110</v>
      </c>
      <c r="D229" s="141" t="s">
        <v>179</v>
      </c>
      <c r="E229" s="441">
        <f t="shared" si="44"/>
        <v>45000</v>
      </c>
      <c r="F229" s="384">
        <f t="shared" si="42"/>
        <v>45000</v>
      </c>
      <c r="G229" s="162">
        <v>45000</v>
      </c>
      <c r="H229" s="162"/>
      <c r="I229" s="162"/>
      <c r="J229" s="172"/>
      <c r="K229" s="162"/>
      <c r="L229" s="162"/>
    </row>
    <row r="230" spans="1:12" ht="12" hidden="1">
      <c r="A230" s="142"/>
      <c r="B230" s="160"/>
      <c r="C230" s="161">
        <v>4120</v>
      </c>
      <c r="D230" s="141" t="s">
        <v>180</v>
      </c>
      <c r="E230" s="441">
        <f t="shared" si="44"/>
        <v>7250</v>
      </c>
      <c r="F230" s="384">
        <f t="shared" si="42"/>
        <v>7250</v>
      </c>
      <c r="G230" s="162">
        <v>7250</v>
      </c>
      <c r="H230" s="162"/>
      <c r="I230" s="162"/>
      <c r="J230" s="172"/>
      <c r="K230" s="162"/>
      <c r="L230" s="162"/>
    </row>
    <row r="231" spans="1:12" ht="24" hidden="1">
      <c r="A231" s="142"/>
      <c r="B231" s="160"/>
      <c r="C231" s="161">
        <v>4210</v>
      </c>
      <c r="D231" s="141" t="s">
        <v>168</v>
      </c>
      <c r="E231" s="441">
        <f t="shared" si="44"/>
        <v>8000</v>
      </c>
      <c r="F231" s="384">
        <f t="shared" si="42"/>
        <v>8000</v>
      </c>
      <c r="G231" s="162"/>
      <c r="H231" s="172"/>
      <c r="I231" s="162"/>
      <c r="J231" s="172"/>
      <c r="K231" s="162">
        <v>8000</v>
      </c>
      <c r="L231" s="162"/>
    </row>
    <row r="232" spans="1:12" ht="12" hidden="1">
      <c r="A232" s="142"/>
      <c r="B232" s="160"/>
      <c r="C232" s="161">
        <v>4220</v>
      </c>
      <c r="D232" s="141" t="s">
        <v>209</v>
      </c>
      <c r="E232" s="441">
        <f t="shared" si="44"/>
        <v>39900</v>
      </c>
      <c r="F232" s="384">
        <f t="shared" si="42"/>
        <v>39900</v>
      </c>
      <c r="G232" s="162"/>
      <c r="H232" s="172"/>
      <c r="I232" s="162"/>
      <c r="J232" s="172"/>
      <c r="K232" s="162">
        <v>39900</v>
      </c>
      <c r="L232" s="162"/>
    </row>
    <row r="233" spans="1:12" ht="24" hidden="1">
      <c r="A233" s="142"/>
      <c r="B233" s="160"/>
      <c r="C233" s="161">
        <v>4240</v>
      </c>
      <c r="D233" s="141" t="s">
        <v>198</v>
      </c>
      <c r="E233" s="441">
        <f t="shared" si="44"/>
        <v>1500</v>
      </c>
      <c r="F233" s="384">
        <f t="shared" si="42"/>
        <v>1500</v>
      </c>
      <c r="G233" s="162"/>
      <c r="H233" s="172"/>
      <c r="I233" s="162"/>
      <c r="J233" s="172"/>
      <c r="K233" s="162">
        <v>1500</v>
      </c>
      <c r="L233" s="162"/>
    </row>
    <row r="234" spans="1:12" ht="12" hidden="1">
      <c r="A234" s="142"/>
      <c r="B234" s="160"/>
      <c r="C234" s="161">
        <v>4260</v>
      </c>
      <c r="D234" s="141" t="s">
        <v>182</v>
      </c>
      <c r="E234" s="441">
        <f t="shared" si="44"/>
        <v>10000</v>
      </c>
      <c r="F234" s="384">
        <f>SUM(G234:K234)</f>
        <v>10000</v>
      </c>
      <c r="G234" s="162"/>
      <c r="H234" s="172"/>
      <c r="I234" s="162"/>
      <c r="J234" s="172"/>
      <c r="K234" s="162">
        <v>10000</v>
      </c>
      <c r="L234" s="162"/>
    </row>
    <row r="235" spans="1:12" ht="12" hidden="1">
      <c r="A235" s="142"/>
      <c r="B235" s="160"/>
      <c r="C235" s="161">
        <v>4270</v>
      </c>
      <c r="D235" s="141" t="s">
        <v>172</v>
      </c>
      <c r="E235" s="441">
        <f t="shared" si="44"/>
        <v>2000</v>
      </c>
      <c r="F235" s="384">
        <f>SUM(G235:K235)</f>
        <v>2000</v>
      </c>
      <c r="G235" s="162"/>
      <c r="H235" s="172"/>
      <c r="I235" s="162"/>
      <c r="J235" s="172"/>
      <c r="K235" s="162">
        <v>2000</v>
      </c>
      <c r="L235" s="162"/>
    </row>
    <row r="236" spans="1:12" ht="12" hidden="1">
      <c r="A236" s="142"/>
      <c r="B236" s="160"/>
      <c r="C236" s="161">
        <v>4280</v>
      </c>
      <c r="D236" s="141" t="s">
        <v>199</v>
      </c>
      <c r="E236" s="441">
        <f t="shared" si="44"/>
        <v>600</v>
      </c>
      <c r="F236" s="384">
        <f>SUM(G236:K236)</f>
        <v>600</v>
      </c>
      <c r="G236" s="162"/>
      <c r="H236" s="172"/>
      <c r="I236" s="162"/>
      <c r="J236" s="172"/>
      <c r="K236" s="162">
        <v>600</v>
      </c>
      <c r="L236" s="162"/>
    </row>
    <row r="237" spans="1:12" ht="12" hidden="1">
      <c r="A237" s="142"/>
      <c r="B237" s="160"/>
      <c r="C237" s="161">
        <v>4300</v>
      </c>
      <c r="D237" s="141" t="s">
        <v>169</v>
      </c>
      <c r="E237" s="441">
        <f t="shared" si="44"/>
        <v>8000</v>
      </c>
      <c r="F237" s="384">
        <f>SUM(G237:K237)</f>
        <v>8000</v>
      </c>
      <c r="G237" s="162"/>
      <c r="H237" s="172"/>
      <c r="I237" s="162"/>
      <c r="J237" s="172"/>
      <c r="K237" s="162">
        <v>8000</v>
      </c>
      <c r="L237" s="162"/>
    </row>
    <row r="238" spans="1:12" ht="24" hidden="1">
      <c r="A238" s="142"/>
      <c r="B238" s="160"/>
      <c r="C238" s="161">
        <v>4350</v>
      </c>
      <c r="D238" s="141" t="s">
        <v>258</v>
      </c>
      <c r="E238" s="441">
        <f t="shared" si="44"/>
        <v>1000</v>
      </c>
      <c r="F238" s="384">
        <f>SUM(G238:K238)</f>
        <v>1000</v>
      </c>
      <c r="G238" s="162"/>
      <c r="H238" s="172"/>
      <c r="I238" s="162"/>
      <c r="J238" s="172"/>
      <c r="K238" s="162">
        <v>1000</v>
      </c>
      <c r="L238" s="162"/>
    </row>
    <row r="239" spans="1:12" ht="36" hidden="1">
      <c r="A239" s="142"/>
      <c r="B239" s="160"/>
      <c r="C239" s="161">
        <v>4360</v>
      </c>
      <c r="D239" s="141" t="s">
        <v>256</v>
      </c>
      <c r="E239" s="441">
        <f t="shared" si="44"/>
        <v>0</v>
      </c>
      <c r="F239" s="384">
        <f aca="true" t="shared" si="46" ref="F239:F305">SUM(G239:K239)</f>
        <v>0</v>
      </c>
      <c r="G239" s="162"/>
      <c r="H239" s="172"/>
      <c r="I239" s="162"/>
      <c r="J239" s="172"/>
      <c r="K239" s="162"/>
      <c r="L239" s="162"/>
    </row>
    <row r="240" spans="1:12" ht="36" hidden="1">
      <c r="A240" s="142"/>
      <c r="B240" s="160"/>
      <c r="C240" s="161">
        <v>4370</v>
      </c>
      <c r="D240" s="141" t="s">
        <v>260</v>
      </c>
      <c r="E240" s="441">
        <f t="shared" si="44"/>
        <v>1600</v>
      </c>
      <c r="F240" s="384">
        <f t="shared" si="46"/>
        <v>1600</v>
      </c>
      <c r="G240" s="162"/>
      <c r="H240" s="172"/>
      <c r="I240" s="162"/>
      <c r="J240" s="172"/>
      <c r="K240" s="162">
        <v>1600</v>
      </c>
      <c r="L240" s="162"/>
    </row>
    <row r="241" spans="1:12" ht="12" hidden="1">
      <c r="A241" s="142"/>
      <c r="B241" s="160"/>
      <c r="C241" s="161">
        <v>4390</v>
      </c>
      <c r="D241" s="141"/>
      <c r="E241" s="441">
        <f t="shared" si="44"/>
        <v>1000</v>
      </c>
      <c r="F241" s="384">
        <f t="shared" si="46"/>
        <v>1000</v>
      </c>
      <c r="G241" s="162"/>
      <c r="H241" s="172"/>
      <c r="I241" s="162"/>
      <c r="J241" s="172"/>
      <c r="K241" s="162">
        <v>1000</v>
      </c>
      <c r="L241" s="162"/>
    </row>
    <row r="242" spans="1:12" ht="24" hidden="1">
      <c r="A242" s="142"/>
      <c r="B242" s="160"/>
      <c r="C242" s="161">
        <v>4400</v>
      </c>
      <c r="D242" s="141" t="s">
        <v>264</v>
      </c>
      <c r="E242" s="441">
        <f t="shared" si="44"/>
        <v>8400</v>
      </c>
      <c r="F242" s="384">
        <f t="shared" si="46"/>
        <v>8400</v>
      </c>
      <c r="G242" s="162"/>
      <c r="H242" s="172"/>
      <c r="I242" s="162"/>
      <c r="J242" s="172"/>
      <c r="K242" s="162">
        <v>8400</v>
      </c>
      <c r="L242" s="162"/>
    </row>
    <row r="243" spans="1:12" ht="12" hidden="1">
      <c r="A243" s="142"/>
      <c r="B243" s="160"/>
      <c r="C243" s="161">
        <v>4410</v>
      </c>
      <c r="D243" s="141" t="s">
        <v>183</v>
      </c>
      <c r="E243" s="441">
        <f t="shared" si="44"/>
        <v>200</v>
      </c>
      <c r="F243" s="384">
        <f t="shared" si="46"/>
        <v>200</v>
      </c>
      <c r="G243" s="162"/>
      <c r="H243" s="172"/>
      <c r="I243" s="162"/>
      <c r="J243" s="172"/>
      <c r="K243" s="162">
        <v>200</v>
      </c>
      <c r="L243" s="162"/>
    </row>
    <row r="244" spans="1:12" ht="27" customHeight="1" hidden="1">
      <c r="A244" s="142"/>
      <c r="B244" s="160"/>
      <c r="C244" s="161">
        <v>4440</v>
      </c>
      <c r="D244" s="141" t="s">
        <v>184</v>
      </c>
      <c r="E244" s="441">
        <f t="shared" si="44"/>
        <v>17456</v>
      </c>
      <c r="F244" s="384">
        <f t="shared" si="46"/>
        <v>17456</v>
      </c>
      <c r="G244" s="162"/>
      <c r="H244" s="172"/>
      <c r="I244" s="162"/>
      <c r="J244" s="172"/>
      <c r="K244" s="162">
        <v>17456</v>
      </c>
      <c r="L244" s="162"/>
    </row>
    <row r="245" spans="1:12" ht="36" hidden="1">
      <c r="A245" s="142"/>
      <c r="B245" s="160"/>
      <c r="C245" s="161">
        <v>4700</v>
      </c>
      <c r="D245" s="141" t="s">
        <v>249</v>
      </c>
      <c r="E245" s="441">
        <f aca="true" t="shared" si="47" ref="E245:E276">SUM(F245+L245)</f>
        <v>500</v>
      </c>
      <c r="F245" s="384">
        <f t="shared" si="46"/>
        <v>500</v>
      </c>
      <c r="G245" s="162"/>
      <c r="H245" s="172"/>
      <c r="I245" s="162"/>
      <c r="J245" s="172"/>
      <c r="K245" s="162">
        <v>500</v>
      </c>
      <c r="L245" s="162"/>
    </row>
    <row r="246" spans="1:12" ht="48" hidden="1">
      <c r="A246" s="142"/>
      <c r="B246" s="160"/>
      <c r="C246" s="161">
        <v>4740</v>
      </c>
      <c r="D246" s="141" t="s">
        <v>250</v>
      </c>
      <c r="E246" s="441">
        <f t="shared" si="47"/>
        <v>1200</v>
      </c>
      <c r="F246" s="384">
        <f t="shared" si="46"/>
        <v>1200</v>
      </c>
      <c r="G246" s="162"/>
      <c r="H246" s="172"/>
      <c r="I246" s="162"/>
      <c r="J246" s="172"/>
      <c r="K246" s="162">
        <v>1200</v>
      </c>
      <c r="L246" s="162"/>
    </row>
    <row r="247" spans="1:12" ht="36" hidden="1">
      <c r="A247" s="142"/>
      <c r="B247" s="160"/>
      <c r="C247" s="161">
        <v>4750</v>
      </c>
      <c r="D247" s="141" t="s">
        <v>251</v>
      </c>
      <c r="E247" s="441">
        <f t="shared" si="47"/>
        <v>1500</v>
      </c>
      <c r="F247" s="384">
        <f t="shared" si="46"/>
        <v>1500</v>
      </c>
      <c r="G247" s="162"/>
      <c r="H247" s="172"/>
      <c r="I247" s="162"/>
      <c r="J247" s="172"/>
      <c r="K247" s="162">
        <v>1500</v>
      </c>
      <c r="L247" s="162"/>
    </row>
    <row r="248" spans="1:12" ht="24" hidden="1">
      <c r="A248" s="142"/>
      <c r="B248" s="160"/>
      <c r="C248" s="161">
        <v>6060</v>
      </c>
      <c r="D248" s="141" t="s">
        <v>263</v>
      </c>
      <c r="E248" s="441">
        <f t="shared" si="47"/>
        <v>0</v>
      </c>
      <c r="F248" s="384">
        <f t="shared" si="46"/>
        <v>0</v>
      </c>
      <c r="G248" s="162"/>
      <c r="H248" s="172"/>
      <c r="I248" s="162"/>
      <c r="J248" s="172"/>
      <c r="K248" s="162"/>
      <c r="L248" s="162"/>
    </row>
    <row r="249" spans="1:12" s="137" customFormat="1" ht="12">
      <c r="A249" s="132"/>
      <c r="B249" s="146">
        <v>80110</v>
      </c>
      <c r="C249" s="147"/>
      <c r="D249" s="131" t="s">
        <v>201</v>
      </c>
      <c r="E249" s="441">
        <f t="shared" si="47"/>
        <v>1429640</v>
      </c>
      <c r="F249" s="334">
        <f aca="true" t="shared" si="48" ref="F249:L249">SUM(F250:F273)</f>
        <v>1429640</v>
      </c>
      <c r="G249" s="136">
        <f t="shared" si="48"/>
        <v>1105270</v>
      </c>
      <c r="H249" s="136">
        <f t="shared" si="48"/>
        <v>0</v>
      </c>
      <c r="I249" s="136">
        <f t="shared" si="48"/>
        <v>0</v>
      </c>
      <c r="J249" s="136">
        <f t="shared" si="48"/>
        <v>0</v>
      </c>
      <c r="K249" s="136">
        <f t="shared" si="48"/>
        <v>324370</v>
      </c>
      <c r="L249" s="136">
        <f t="shared" si="48"/>
        <v>0</v>
      </c>
    </row>
    <row r="250" spans="1:12" ht="29.25" customHeight="1" hidden="1">
      <c r="A250" s="142"/>
      <c r="B250" s="146"/>
      <c r="C250" s="147">
        <v>3020</v>
      </c>
      <c r="D250" s="141" t="s">
        <v>268</v>
      </c>
      <c r="E250" s="337">
        <f t="shared" si="47"/>
        <v>85000</v>
      </c>
      <c r="F250" s="384">
        <f t="shared" si="46"/>
        <v>85000</v>
      </c>
      <c r="G250" s="162"/>
      <c r="H250" s="172"/>
      <c r="I250" s="162"/>
      <c r="J250" s="172"/>
      <c r="K250" s="162">
        <v>85000</v>
      </c>
      <c r="L250" s="162"/>
    </row>
    <row r="251" spans="1:12" ht="24" hidden="1">
      <c r="A251" s="142"/>
      <c r="B251" s="146"/>
      <c r="C251" s="147">
        <v>4010</v>
      </c>
      <c r="D251" s="141" t="s">
        <v>177</v>
      </c>
      <c r="E251" s="337">
        <f t="shared" si="47"/>
        <v>865000</v>
      </c>
      <c r="F251" s="384">
        <f t="shared" si="46"/>
        <v>865000</v>
      </c>
      <c r="G251" s="162">
        <v>865000</v>
      </c>
      <c r="H251" s="162"/>
      <c r="I251" s="162"/>
      <c r="J251" s="172"/>
      <c r="K251" s="162"/>
      <c r="L251" s="162"/>
    </row>
    <row r="252" spans="1:12" ht="24" hidden="1">
      <c r="A252" s="142"/>
      <c r="B252" s="160"/>
      <c r="C252" s="161">
        <v>4040</v>
      </c>
      <c r="D252" s="141" t="s">
        <v>178</v>
      </c>
      <c r="E252" s="337">
        <f t="shared" si="47"/>
        <v>62270</v>
      </c>
      <c r="F252" s="384">
        <f t="shared" si="46"/>
        <v>62270</v>
      </c>
      <c r="G252" s="162">
        <v>62270</v>
      </c>
      <c r="H252" s="162"/>
      <c r="I252" s="162"/>
      <c r="J252" s="172"/>
      <c r="K252" s="162"/>
      <c r="L252" s="162"/>
    </row>
    <row r="253" spans="1:12" ht="24" hidden="1">
      <c r="A253" s="142"/>
      <c r="B253" s="160"/>
      <c r="C253" s="161">
        <v>4110</v>
      </c>
      <c r="D253" s="141" t="s">
        <v>179</v>
      </c>
      <c r="E253" s="337">
        <f t="shared" si="47"/>
        <v>155000</v>
      </c>
      <c r="F253" s="384">
        <f t="shared" si="46"/>
        <v>155000</v>
      </c>
      <c r="G253" s="162">
        <v>155000</v>
      </c>
      <c r="H253" s="162"/>
      <c r="I253" s="162"/>
      <c r="J253" s="172"/>
      <c r="K253" s="162"/>
      <c r="L253" s="162"/>
    </row>
    <row r="254" spans="1:12" ht="12" hidden="1">
      <c r="A254" s="142"/>
      <c r="B254" s="160"/>
      <c r="C254" s="161">
        <v>4120</v>
      </c>
      <c r="D254" s="141" t="s">
        <v>180</v>
      </c>
      <c r="E254" s="337">
        <f t="shared" si="47"/>
        <v>23000</v>
      </c>
      <c r="F254" s="384">
        <f t="shared" si="46"/>
        <v>23000</v>
      </c>
      <c r="G254" s="162">
        <v>23000</v>
      </c>
      <c r="H254" s="162"/>
      <c r="I254" s="162"/>
      <c r="J254" s="172"/>
      <c r="K254" s="162"/>
      <c r="L254" s="162"/>
    </row>
    <row r="255" spans="1:12" ht="12" hidden="1">
      <c r="A255" s="142"/>
      <c r="B255" s="160"/>
      <c r="C255" s="161">
        <v>4170</v>
      </c>
      <c r="D255" s="141" t="s">
        <v>181</v>
      </c>
      <c r="E255" s="337">
        <f t="shared" si="47"/>
        <v>0</v>
      </c>
      <c r="F255" s="384">
        <f t="shared" si="46"/>
        <v>0</v>
      </c>
      <c r="G255" s="162"/>
      <c r="H255" s="172"/>
      <c r="I255" s="162"/>
      <c r="J255" s="172"/>
      <c r="K255" s="162"/>
      <c r="L255" s="162"/>
    </row>
    <row r="256" spans="1:12" ht="24" hidden="1">
      <c r="A256" s="142"/>
      <c r="B256" s="160"/>
      <c r="C256" s="161">
        <v>4210</v>
      </c>
      <c r="D256" s="141" t="s">
        <v>168</v>
      </c>
      <c r="E256" s="337">
        <f t="shared" si="47"/>
        <v>110000</v>
      </c>
      <c r="F256" s="384">
        <f t="shared" si="46"/>
        <v>110000</v>
      </c>
      <c r="G256" s="162"/>
      <c r="H256" s="172"/>
      <c r="I256" s="162"/>
      <c r="J256" s="172"/>
      <c r="K256" s="162">
        <v>110000</v>
      </c>
      <c r="L256" s="162"/>
    </row>
    <row r="257" spans="1:12" ht="24" hidden="1">
      <c r="A257" s="142"/>
      <c r="B257" s="160"/>
      <c r="C257" s="161">
        <v>4240</v>
      </c>
      <c r="D257" s="141" t="s">
        <v>198</v>
      </c>
      <c r="E257" s="337">
        <f t="shared" si="47"/>
        <v>7000</v>
      </c>
      <c r="F257" s="384">
        <f t="shared" si="46"/>
        <v>7000</v>
      </c>
      <c r="G257" s="162"/>
      <c r="H257" s="172"/>
      <c r="I257" s="162"/>
      <c r="J257" s="172"/>
      <c r="K257" s="162">
        <v>7000</v>
      </c>
      <c r="L257" s="162"/>
    </row>
    <row r="258" spans="1:12" ht="12" hidden="1">
      <c r="A258" s="142"/>
      <c r="B258" s="160"/>
      <c r="C258" s="161">
        <v>4260</v>
      </c>
      <c r="D258" s="141" t="s">
        <v>182</v>
      </c>
      <c r="E258" s="337">
        <f t="shared" si="47"/>
        <v>15000</v>
      </c>
      <c r="F258" s="384">
        <f t="shared" si="46"/>
        <v>15000</v>
      </c>
      <c r="G258" s="162"/>
      <c r="H258" s="172"/>
      <c r="I258" s="162"/>
      <c r="J258" s="172"/>
      <c r="K258" s="162">
        <v>15000</v>
      </c>
      <c r="L258" s="162"/>
    </row>
    <row r="259" spans="1:12" ht="12" hidden="1">
      <c r="A259" s="142"/>
      <c r="B259" s="160"/>
      <c r="C259" s="161">
        <v>4270</v>
      </c>
      <c r="D259" s="141" t="s">
        <v>172</v>
      </c>
      <c r="E259" s="337">
        <f t="shared" si="47"/>
        <v>10000</v>
      </c>
      <c r="F259" s="384">
        <f t="shared" si="46"/>
        <v>10000</v>
      </c>
      <c r="G259" s="162"/>
      <c r="H259" s="172"/>
      <c r="I259" s="162"/>
      <c r="J259" s="172"/>
      <c r="K259" s="162">
        <v>10000</v>
      </c>
      <c r="L259" s="162"/>
    </row>
    <row r="260" spans="1:12" ht="17.25" customHeight="1" hidden="1">
      <c r="A260" s="142"/>
      <c r="B260" s="160"/>
      <c r="C260" s="161">
        <v>4280</v>
      </c>
      <c r="D260" s="141" t="s">
        <v>199</v>
      </c>
      <c r="E260" s="337">
        <f t="shared" si="47"/>
        <v>1300</v>
      </c>
      <c r="F260" s="384">
        <f t="shared" si="46"/>
        <v>1300</v>
      </c>
      <c r="G260" s="162"/>
      <c r="H260" s="172"/>
      <c r="I260" s="162"/>
      <c r="J260" s="172"/>
      <c r="K260" s="162">
        <v>1300</v>
      </c>
      <c r="L260" s="162"/>
    </row>
    <row r="261" spans="1:12" ht="12" hidden="1">
      <c r="A261" s="142"/>
      <c r="B261" s="160"/>
      <c r="C261" s="161">
        <v>4300</v>
      </c>
      <c r="D261" s="141" t="s">
        <v>169</v>
      </c>
      <c r="E261" s="337">
        <f t="shared" si="47"/>
        <v>20000</v>
      </c>
      <c r="F261" s="384">
        <f t="shared" si="46"/>
        <v>20000</v>
      </c>
      <c r="G261" s="162"/>
      <c r="H261" s="172"/>
      <c r="I261" s="162"/>
      <c r="J261" s="172"/>
      <c r="K261" s="162">
        <v>20000</v>
      </c>
      <c r="L261" s="162"/>
    </row>
    <row r="262" spans="1:12" ht="24" hidden="1">
      <c r="A262" s="142"/>
      <c r="B262" s="160"/>
      <c r="C262" s="161">
        <v>4350</v>
      </c>
      <c r="D262" s="141" t="s">
        <v>261</v>
      </c>
      <c r="E262" s="337">
        <f t="shared" si="47"/>
        <v>1000</v>
      </c>
      <c r="F262" s="384">
        <f t="shared" si="46"/>
        <v>1000</v>
      </c>
      <c r="G262" s="162"/>
      <c r="H262" s="172"/>
      <c r="I262" s="162"/>
      <c r="J262" s="172"/>
      <c r="K262" s="162">
        <v>1000</v>
      </c>
      <c r="L262" s="162"/>
    </row>
    <row r="263" spans="1:12" ht="36" hidden="1">
      <c r="A263" s="142"/>
      <c r="B263" s="160"/>
      <c r="C263" s="161">
        <v>4360</v>
      </c>
      <c r="D263" s="141" t="s">
        <v>256</v>
      </c>
      <c r="E263" s="337">
        <f t="shared" si="47"/>
        <v>1000</v>
      </c>
      <c r="F263" s="384">
        <f t="shared" si="46"/>
        <v>1000</v>
      </c>
      <c r="G263" s="162"/>
      <c r="H263" s="172"/>
      <c r="I263" s="162"/>
      <c r="J263" s="172"/>
      <c r="K263" s="162">
        <v>1000</v>
      </c>
      <c r="L263" s="162"/>
    </row>
    <row r="264" spans="1:12" ht="36" hidden="1">
      <c r="A264" s="142"/>
      <c r="B264" s="160"/>
      <c r="C264" s="161">
        <v>4370</v>
      </c>
      <c r="D264" s="141" t="s">
        <v>260</v>
      </c>
      <c r="E264" s="337">
        <f t="shared" si="47"/>
        <v>2200</v>
      </c>
      <c r="F264" s="384">
        <f t="shared" si="46"/>
        <v>2200</v>
      </c>
      <c r="G264" s="162"/>
      <c r="H264" s="172"/>
      <c r="I264" s="162"/>
      <c r="J264" s="172"/>
      <c r="K264" s="162">
        <v>2200</v>
      </c>
      <c r="L264" s="162"/>
    </row>
    <row r="265" spans="1:12" ht="36" hidden="1">
      <c r="A265" s="142"/>
      <c r="B265" s="160"/>
      <c r="C265" s="161">
        <v>4390</v>
      </c>
      <c r="D265" s="141" t="s">
        <v>262</v>
      </c>
      <c r="E265" s="337">
        <f t="shared" si="47"/>
        <v>5000</v>
      </c>
      <c r="F265" s="384">
        <f t="shared" si="46"/>
        <v>5000</v>
      </c>
      <c r="G265" s="162"/>
      <c r="H265" s="172"/>
      <c r="I265" s="162"/>
      <c r="J265" s="172"/>
      <c r="K265" s="162">
        <v>5000</v>
      </c>
      <c r="L265" s="162"/>
    </row>
    <row r="266" spans="1:12" ht="12" hidden="1">
      <c r="A266" s="142"/>
      <c r="B266" s="160"/>
      <c r="C266" s="161">
        <v>4410</v>
      </c>
      <c r="D266" s="141" t="s">
        <v>183</v>
      </c>
      <c r="E266" s="337">
        <f t="shared" si="47"/>
        <v>800</v>
      </c>
      <c r="F266" s="384">
        <f t="shared" si="46"/>
        <v>800</v>
      </c>
      <c r="G266" s="162"/>
      <c r="H266" s="172"/>
      <c r="I266" s="162"/>
      <c r="J266" s="172"/>
      <c r="K266" s="162">
        <v>800</v>
      </c>
      <c r="L266" s="162"/>
    </row>
    <row r="267" spans="1:12" ht="12" hidden="1">
      <c r="A267" s="142"/>
      <c r="B267" s="160"/>
      <c r="C267" s="161">
        <v>4430</v>
      </c>
      <c r="D267" s="141" t="s">
        <v>171</v>
      </c>
      <c r="E267" s="337">
        <f t="shared" si="47"/>
        <v>2500</v>
      </c>
      <c r="F267" s="384">
        <f t="shared" si="46"/>
        <v>2500</v>
      </c>
      <c r="G267" s="162"/>
      <c r="H267" s="172"/>
      <c r="I267" s="162"/>
      <c r="J267" s="172"/>
      <c r="K267" s="162">
        <v>2500</v>
      </c>
      <c r="L267" s="162"/>
    </row>
    <row r="268" spans="1:12" ht="27" customHeight="1" hidden="1">
      <c r="A268" s="142"/>
      <c r="B268" s="160"/>
      <c r="C268" s="161">
        <v>4440</v>
      </c>
      <c r="D268" s="141" t="s">
        <v>184</v>
      </c>
      <c r="E268" s="337">
        <f t="shared" si="47"/>
        <v>59170</v>
      </c>
      <c r="F268" s="384">
        <f t="shared" si="46"/>
        <v>59170</v>
      </c>
      <c r="G268" s="162"/>
      <c r="H268" s="172"/>
      <c r="I268" s="162"/>
      <c r="J268" s="172"/>
      <c r="K268" s="162">
        <v>59170</v>
      </c>
      <c r="L268" s="162"/>
    </row>
    <row r="269" spans="1:12" ht="36" hidden="1">
      <c r="A269" s="142"/>
      <c r="B269" s="160"/>
      <c r="C269" s="161">
        <v>4700</v>
      </c>
      <c r="D269" s="141" t="s">
        <v>249</v>
      </c>
      <c r="E269" s="337">
        <f t="shared" si="47"/>
        <v>1000</v>
      </c>
      <c r="F269" s="384">
        <f t="shared" si="46"/>
        <v>1000</v>
      </c>
      <c r="G269" s="162"/>
      <c r="H269" s="172"/>
      <c r="I269" s="162"/>
      <c r="J269" s="172"/>
      <c r="K269" s="162">
        <v>1000</v>
      </c>
      <c r="L269" s="162"/>
    </row>
    <row r="270" spans="1:12" ht="48" hidden="1">
      <c r="A270" s="142"/>
      <c r="B270" s="160"/>
      <c r="C270" s="161">
        <v>4740</v>
      </c>
      <c r="D270" s="141" t="s">
        <v>250</v>
      </c>
      <c r="E270" s="337">
        <f t="shared" si="47"/>
        <v>1900</v>
      </c>
      <c r="F270" s="384">
        <f t="shared" si="46"/>
        <v>1900</v>
      </c>
      <c r="G270" s="162"/>
      <c r="H270" s="172"/>
      <c r="I270" s="162"/>
      <c r="J270" s="172"/>
      <c r="K270" s="162">
        <v>1900</v>
      </c>
      <c r="L270" s="162"/>
    </row>
    <row r="271" spans="1:12" ht="36" hidden="1">
      <c r="A271" s="142"/>
      <c r="B271" s="160"/>
      <c r="C271" s="161">
        <v>4750</v>
      </c>
      <c r="D271" s="141" t="s">
        <v>251</v>
      </c>
      <c r="E271" s="337">
        <f t="shared" si="47"/>
        <v>1500</v>
      </c>
      <c r="F271" s="384">
        <f t="shared" si="46"/>
        <v>1500</v>
      </c>
      <c r="G271" s="162"/>
      <c r="H271" s="172"/>
      <c r="I271" s="162"/>
      <c r="J271" s="172"/>
      <c r="K271" s="162">
        <v>1500</v>
      </c>
      <c r="L271" s="162"/>
    </row>
    <row r="272" spans="1:12" ht="24" hidden="1">
      <c r="A272" s="142"/>
      <c r="B272" s="160"/>
      <c r="C272" s="161">
        <v>6050</v>
      </c>
      <c r="D272" s="141" t="s">
        <v>186</v>
      </c>
      <c r="E272" s="337">
        <f t="shared" si="47"/>
        <v>0</v>
      </c>
      <c r="F272" s="384">
        <f t="shared" si="46"/>
        <v>0</v>
      </c>
      <c r="G272" s="162"/>
      <c r="H272" s="172"/>
      <c r="I272" s="162"/>
      <c r="J272" s="172"/>
      <c r="K272" s="162"/>
      <c r="L272" s="162">
        <v>0</v>
      </c>
    </row>
    <row r="273" spans="1:12" ht="24" hidden="1">
      <c r="A273" s="142"/>
      <c r="B273" s="160"/>
      <c r="C273" s="161">
        <v>6060</v>
      </c>
      <c r="D273" s="141" t="s">
        <v>263</v>
      </c>
      <c r="E273" s="337">
        <f t="shared" si="47"/>
        <v>0</v>
      </c>
      <c r="F273" s="384">
        <f t="shared" si="46"/>
        <v>0</v>
      </c>
      <c r="G273" s="162"/>
      <c r="H273" s="172"/>
      <c r="I273" s="162"/>
      <c r="J273" s="172"/>
      <c r="K273" s="162"/>
      <c r="L273" s="162">
        <v>0</v>
      </c>
    </row>
    <row r="274" spans="1:12" s="137" customFormat="1" ht="12">
      <c r="A274" s="405"/>
      <c r="B274" s="455">
        <v>80113</v>
      </c>
      <c r="C274" s="456"/>
      <c r="D274" s="274" t="s">
        <v>203</v>
      </c>
      <c r="E274" s="331">
        <f t="shared" si="47"/>
        <v>90300</v>
      </c>
      <c r="F274" s="387">
        <f aca="true" t="shared" si="49" ref="F274:L274">SUM(F275:F276)</f>
        <v>90300</v>
      </c>
      <c r="G274" s="457">
        <f t="shared" si="49"/>
        <v>0</v>
      </c>
      <c r="H274" s="457">
        <f t="shared" si="49"/>
        <v>15300</v>
      </c>
      <c r="I274" s="457">
        <f t="shared" si="49"/>
        <v>0</v>
      </c>
      <c r="J274" s="457">
        <f t="shared" si="49"/>
        <v>0</v>
      </c>
      <c r="K274" s="457">
        <f t="shared" si="49"/>
        <v>75000</v>
      </c>
      <c r="L274" s="177">
        <f t="shared" si="49"/>
        <v>0</v>
      </c>
    </row>
    <row r="275" spans="1:12" s="167" customFormat="1" ht="12" hidden="1">
      <c r="A275" s="406"/>
      <c r="B275" s="165"/>
      <c r="C275" s="166">
        <v>4300</v>
      </c>
      <c r="D275" s="217" t="s">
        <v>169</v>
      </c>
      <c r="E275" s="337">
        <f t="shared" si="47"/>
        <v>75000</v>
      </c>
      <c r="F275" s="384">
        <f t="shared" si="46"/>
        <v>75000</v>
      </c>
      <c r="G275" s="429"/>
      <c r="H275" s="430"/>
      <c r="I275" s="429"/>
      <c r="J275" s="430"/>
      <c r="K275" s="429">
        <v>75000</v>
      </c>
      <c r="L275" s="429"/>
    </row>
    <row r="276" spans="1:12" s="167" customFormat="1" ht="72" hidden="1">
      <c r="A276" s="406"/>
      <c r="B276" s="165"/>
      <c r="C276" s="166">
        <v>2320</v>
      </c>
      <c r="D276" s="217" t="s">
        <v>284</v>
      </c>
      <c r="E276" s="337">
        <f t="shared" si="47"/>
        <v>15300</v>
      </c>
      <c r="F276" s="384">
        <f t="shared" si="46"/>
        <v>15300</v>
      </c>
      <c r="G276" s="429"/>
      <c r="H276" s="430">
        <v>15300</v>
      </c>
      <c r="I276" s="429">
        <v>0</v>
      </c>
      <c r="J276" s="430"/>
      <c r="K276" s="429"/>
      <c r="L276" s="429"/>
    </row>
    <row r="277" spans="1:12" s="137" customFormat="1" ht="24">
      <c r="A277" s="132"/>
      <c r="B277" s="160">
        <v>80146</v>
      </c>
      <c r="C277" s="161"/>
      <c r="D277" s="131" t="s">
        <v>205</v>
      </c>
      <c r="E277" s="322">
        <f aca="true" t="shared" si="50" ref="E277:E331">SUM(F277+L277)</f>
        <v>30000</v>
      </c>
      <c r="F277" s="334">
        <f aca="true" t="shared" si="51" ref="F277:L277">SUM(F278:F278)</f>
        <v>30000</v>
      </c>
      <c r="G277" s="136">
        <f t="shared" si="51"/>
        <v>0</v>
      </c>
      <c r="H277" s="136">
        <f t="shared" si="51"/>
        <v>0</v>
      </c>
      <c r="I277" s="136">
        <f t="shared" si="51"/>
        <v>0</v>
      </c>
      <c r="J277" s="136">
        <f t="shared" si="51"/>
        <v>0</v>
      </c>
      <c r="K277" s="136">
        <f t="shared" si="51"/>
        <v>30000</v>
      </c>
      <c r="L277" s="136">
        <f t="shared" si="51"/>
        <v>0</v>
      </c>
    </row>
    <row r="278" spans="1:12" ht="12" hidden="1">
      <c r="A278" s="142"/>
      <c r="B278" s="133"/>
      <c r="C278" s="305">
        <v>4300</v>
      </c>
      <c r="D278" s="141" t="s">
        <v>169</v>
      </c>
      <c r="E278" s="327">
        <f t="shared" si="50"/>
        <v>30000</v>
      </c>
      <c r="F278" s="320">
        <f t="shared" si="46"/>
        <v>30000</v>
      </c>
      <c r="G278" s="173"/>
      <c r="H278" s="173"/>
      <c r="I278" s="173"/>
      <c r="J278" s="173"/>
      <c r="K278" s="173">
        <v>30000</v>
      </c>
      <c r="L278" s="162"/>
    </row>
    <row r="279" spans="1:12" s="137" customFormat="1" ht="12">
      <c r="A279" s="132"/>
      <c r="B279" s="146">
        <v>80148</v>
      </c>
      <c r="C279" s="147"/>
      <c r="D279" s="131" t="s">
        <v>339</v>
      </c>
      <c r="E279" s="441">
        <f t="shared" si="50"/>
        <v>274148</v>
      </c>
      <c r="F279" s="384">
        <f>SUM(F280:F302)</f>
        <v>274148</v>
      </c>
      <c r="G279" s="136">
        <f aca="true" t="shared" si="52" ref="G279:L279">SUM(G280:G302)</f>
        <v>145460</v>
      </c>
      <c r="H279" s="136">
        <f t="shared" si="52"/>
        <v>0</v>
      </c>
      <c r="I279" s="136">
        <f t="shared" si="52"/>
        <v>0</v>
      </c>
      <c r="J279" s="136">
        <f t="shared" si="52"/>
        <v>0</v>
      </c>
      <c r="K279" s="136">
        <f t="shared" si="52"/>
        <v>128688</v>
      </c>
      <c r="L279" s="136">
        <f t="shared" si="52"/>
        <v>0</v>
      </c>
    </row>
    <row r="280" spans="1:12" ht="27" customHeight="1" hidden="1">
      <c r="A280" s="142"/>
      <c r="B280" s="146"/>
      <c r="C280" s="147">
        <v>3020</v>
      </c>
      <c r="D280" s="141" t="s">
        <v>268</v>
      </c>
      <c r="E280" s="325">
        <f t="shared" si="50"/>
        <v>2400</v>
      </c>
      <c r="F280" s="384">
        <f aca="true" t="shared" si="53" ref="F280:F302">SUM(G280:K280)</f>
        <v>2400</v>
      </c>
      <c r="G280" s="162"/>
      <c r="H280" s="172"/>
      <c r="I280" s="162"/>
      <c r="J280" s="172"/>
      <c r="K280" s="162">
        <v>2400</v>
      </c>
      <c r="L280" s="162"/>
    </row>
    <row r="281" spans="1:12" ht="24" hidden="1">
      <c r="A281" s="142"/>
      <c r="B281" s="146"/>
      <c r="C281" s="147">
        <v>4010</v>
      </c>
      <c r="D281" s="141" t="s">
        <v>177</v>
      </c>
      <c r="E281" s="325">
        <f t="shared" si="50"/>
        <v>116000</v>
      </c>
      <c r="F281" s="384">
        <f t="shared" si="53"/>
        <v>116000</v>
      </c>
      <c r="G281" s="162">
        <v>116000</v>
      </c>
      <c r="H281" s="162"/>
      <c r="I281" s="162"/>
      <c r="J281" s="172"/>
      <c r="K281" s="162"/>
      <c r="L281" s="162"/>
    </row>
    <row r="282" spans="1:12" ht="24" hidden="1">
      <c r="A282" s="142"/>
      <c r="B282" s="160"/>
      <c r="C282" s="161">
        <v>4040</v>
      </c>
      <c r="D282" s="141" t="s">
        <v>178</v>
      </c>
      <c r="E282" s="325">
        <f t="shared" si="50"/>
        <v>8150</v>
      </c>
      <c r="F282" s="384">
        <f t="shared" si="53"/>
        <v>8150</v>
      </c>
      <c r="G282" s="162">
        <v>8150</v>
      </c>
      <c r="H282" s="162"/>
      <c r="I282" s="162"/>
      <c r="J282" s="172"/>
      <c r="K282" s="162"/>
      <c r="L282" s="162"/>
    </row>
    <row r="283" spans="1:12" ht="24" hidden="1">
      <c r="A283" s="142"/>
      <c r="B283" s="160"/>
      <c r="C283" s="161">
        <v>4110</v>
      </c>
      <c r="D283" s="141" t="s">
        <v>179</v>
      </c>
      <c r="E283" s="325">
        <f t="shared" si="50"/>
        <v>19000</v>
      </c>
      <c r="F283" s="384">
        <f t="shared" si="53"/>
        <v>19000</v>
      </c>
      <c r="G283" s="162">
        <v>19000</v>
      </c>
      <c r="H283" s="162"/>
      <c r="I283" s="162"/>
      <c r="J283" s="172"/>
      <c r="K283" s="162"/>
      <c r="L283" s="162"/>
    </row>
    <row r="284" spans="1:12" ht="12" hidden="1">
      <c r="A284" s="142"/>
      <c r="B284" s="160"/>
      <c r="C284" s="161">
        <v>4120</v>
      </c>
      <c r="D284" s="141" t="s">
        <v>180</v>
      </c>
      <c r="E284" s="325">
        <f t="shared" si="50"/>
        <v>2310</v>
      </c>
      <c r="F284" s="384">
        <f t="shared" si="53"/>
        <v>2310</v>
      </c>
      <c r="G284" s="162">
        <v>2310</v>
      </c>
      <c r="H284" s="162"/>
      <c r="I284" s="162"/>
      <c r="J284" s="172"/>
      <c r="K284" s="162"/>
      <c r="L284" s="162"/>
    </row>
    <row r="285" spans="1:12" ht="24" hidden="1">
      <c r="A285" s="142"/>
      <c r="B285" s="160"/>
      <c r="C285" s="161">
        <v>4210</v>
      </c>
      <c r="D285" s="141" t="s">
        <v>168</v>
      </c>
      <c r="E285" s="325">
        <f t="shared" si="50"/>
        <v>22000</v>
      </c>
      <c r="F285" s="384">
        <f t="shared" si="53"/>
        <v>22000</v>
      </c>
      <c r="G285" s="162"/>
      <c r="H285" s="172"/>
      <c r="I285" s="162"/>
      <c r="J285" s="172"/>
      <c r="K285" s="162">
        <v>22000</v>
      </c>
      <c r="L285" s="162"/>
    </row>
    <row r="286" spans="1:12" ht="12" hidden="1">
      <c r="A286" s="142"/>
      <c r="B286" s="160"/>
      <c r="C286" s="161">
        <v>4220</v>
      </c>
      <c r="D286" s="141" t="s">
        <v>209</v>
      </c>
      <c r="E286" s="325">
        <f t="shared" si="50"/>
        <v>64500</v>
      </c>
      <c r="F286" s="384">
        <f t="shared" si="53"/>
        <v>64500</v>
      </c>
      <c r="G286" s="162"/>
      <c r="H286" s="172"/>
      <c r="I286" s="162"/>
      <c r="J286" s="172"/>
      <c r="K286" s="162">
        <v>64500</v>
      </c>
      <c r="L286" s="162"/>
    </row>
    <row r="287" spans="1:12" ht="24" hidden="1">
      <c r="A287" s="142"/>
      <c r="B287" s="160"/>
      <c r="C287" s="161">
        <v>4240</v>
      </c>
      <c r="D287" s="141" t="s">
        <v>198</v>
      </c>
      <c r="E287" s="325">
        <f t="shared" si="50"/>
        <v>0</v>
      </c>
      <c r="F287" s="384">
        <f t="shared" si="53"/>
        <v>0</v>
      </c>
      <c r="G287" s="162"/>
      <c r="H287" s="172"/>
      <c r="I287" s="162"/>
      <c r="J287" s="172"/>
      <c r="K287" s="162"/>
      <c r="L287" s="162"/>
    </row>
    <row r="288" spans="1:12" ht="12" hidden="1">
      <c r="A288" s="142"/>
      <c r="B288" s="160"/>
      <c r="C288" s="161">
        <v>4260</v>
      </c>
      <c r="D288" s="141" t="s">
        <v>182</v>
      </c>
      <c r="E288" s="325">
        <f t="shared" si="50"/>
        <v>20000</v>
      </c>
      <c r="F288" s="384">
        <f t="shared" si="53"/>
        <v>20000</v>
      </c>
      <c r="G288" s="162"/>
      <c r="H288" s="172"/>
      <c r="I288" s="162"/>
      <c r="J288" s="172"/>
      <c r="K288" s="162">
        <v>20000</v>
      </c>
      <c r="L288" s="162"/>
    </row>
    <row r="289" spans="1:12" ht="12" hidden="1">
      <c r="A289" s="142"/>
      <c r="B289" s="160"/>
      <c r="C289" s="161">
        <v>4270</v>
      </c>
      <c r="D289" s="141" t="s">
        <v>172</v>
      </c>
      <c r="E289" s="325">
        <f t="shared" si="50"/>
        <v>3500</v>
      </c>
      <c r="F289" s="384">
        <f t="shared" si="53"/>
        <v>3500</v>
      </c>
      <c r="G289" s="162"/>
      <c r="H289" s="172"/>
      <c r="I289" s="162"/>
      <c r="J289" s="172"/>
      <c r="K289" s="162">
        <v>3500</v>
      </c>
      <c r="L289" s="162"/>
    </row>
    <row r="290" spans="1:12" ht="12" hidden="1">
      <c r="A290" s="142"/>
      <c r="B290" s="160"/>
      <c r="C290" s="161">
        <v>4280</v>
      </c>
      <c r="D290" s="141" t="s">
        <v>199</v>
      </c>
      <c r="E290" s="325">
        <f t="shared" si="50"/>
        <v>800</v>
      </c>
      <c r="F290" s="384">
        <f t="shared" si="53"/>
        <v>800</v>
      </c>
      <c r="G290" s="162"/>
      <c r="H290" s="172"/>
      <c r="I290" s="162"/>
      <c r="J290" s="172"/>
      <c r="K290" s="162">
        <v>800</v>
      </c>
      <c r="L290" s="162"/>
    </row>
    <row r="291" spans="1:12" ht="12" hidden="1">
      <c r="A291" s="142"/>
      <c r="B291" s="160"/>
      <c r="C291" s="161">
        <v>4300</v>
      </c>
      <c r="D291" s="141" t="s">
        <v>169</v>
      </c>
      <c r="E291" s="325">
        <f t="shared" si="50"/>
        <v>9450</v>
      </c>
      <c r="F291" s="384">
        <f t="shared" si="53"/>
        <v>9450</v>
      </c>
      <c r="G291" s="162"/>
      <c r="H291" s="172"/>
      <c r="I291" s="162"/>
      <c r="J291" s="172"/>
      <c r="K291" s="162">
        <v>9450</v>
      </c>
      <c r="L291" s="162"/>
    </row>
    <row r="292" spans="1:12" ht="24" hidden="1">
      <c r="A292" s="142"/>
      <c r="B292" s="160"/>
      <c r="C292" s="161">
        <v>4350</v>
      </c>
      <c r="D292" s="141" t="s">
        <v>258</v>
      </c>
      <c r="E292" s="325">
        <f t="shared" si="50"/>
        <v>0</v>
      </c>
      <c r="F292" s="384">
        <f t="shared" si="53"/>
        <v>0</v>
      </c>
      <c r="G292" s="162"/>
      <c r="H292" s="172"/>
      <c r="I292" s="162"/>
      <c r="J292" s="172"/>
      <c r="K292" s="162"/>
      <c r="L292" s="162"/>
    </row>
    <row r="293" spans="1:12" ht="36" hidden="1">
      <c r="A293" s="142"/>
      <c r="B293" s="160"/>
      <c r="C293" s="161">
        <v>4360</v>
      </c>
      <c r="D293" s="141" t="s">
        <v>256</v>
      </c>
      <c r="E293" s="325">
        <f t="shared" si="50"/>
        <v>0</v>
      </c>
      <c r="F293" s="384">
        <f t="shared" si="53"/>
        <v>0</v>
      </c>
      <c r="G293" s="162"/>
      <c r="H293" s="172"/>
      <c r="I293" s="162"/>
      <c r="J293" s="172"/>
      <c r="K293" s="162"/>
      <c r="L293" s="162"/>
    </row>
    <row r="294" spans="1:12" ht="36" hidden="1">
      <c r="A294" s="142"/>
      <c r="B294" s="160"/>
      <c r="C294" s="161">
        <v>4370</v>
      </c>
      <c r="D294" s="141" t="s">
        <v>260</v>
      </c>
      <c r="E294" s="325">
        <f t="shared" si="50"/>
        <v>0</v>
      </c>
      <c r="F294" s="384">
        <f t="shared" si="53"/>
        <v>0</v>
      </c>
      <c r="G294" s="162"/>
      <c r="H294" s="172"/>
      <c r="I294" s="162"/>
      <c r="J294" s="172"/>
      <c r="K294" s="162"/>
      <c r="L294" s="162"/>
    </row>
    <row r="295" spans="1:12" ht="12" hidden="1">
      <c r="A295" s="142"/>
      <c r="B295" s="160"/>
      <c r="C295" s="161">
        <v>4390</v>
      </c>
      <c r="D295" s="141"/>
      <c r="E295" s="325">
        <f t="shared" si="50"/>
        <v>400</v>
      </c>
      <c r="F295" s="384">
        <f t="shared" si="53"/>
        <v>400</v>
      </c>
      <c r="G295" s="162"/>
      <c r="H295" s="172"/>
      <c r="I295" s="162"/>
      <c r="J295" s="172"/>
      <c r="K295" s="162">
        <v>400</v>
      </c>
      <c r="L295" s="162"/>
    </row>
    <row r="296" spans="1:12" ht="24" hidden="1">
      <c r="A296" s="142"/>
      <c r="B296" s="160"/>
      <c r="C296" s="161">
        <v>4400</v>
      </c>
      <c r="D296" s="141" t="s">
        <v>264</v>
      </c>
      <c r="E296" s="325">
        <f t="shared" si="50"/>
        <v>0</v>
      </c>
      <c r="F296" s="384">
        <f t="shared" si="53"/>
        <v>0</v>
      </c>
      <c r="G296" s="162"/>
      <c r="H296" s="172"/>
      <c r="I296" s="162"/>
      <c r="J296" s="172"/>
      <c r="K296" s="162"/>
      <c r="L296" s="162"/>
    </row>
    <row r="297" spans="1:12" ht="12" hidden="1">
      <c r="A297" s="142"/>
      <c r="B297" s="160"/>
      <c r="C297" s="161">
        <v>4410</v>
      </c>
      <c r="D297" s="141" t="s">
        <v>183</v>
      </c>
      <c r="E297" s="325">
        <f t="shared" si="50"/>
        <v>0</v>
      </c>
      <c r="F297" s="384">
        <f t="shared" si="53"/>
        <v>0</v>
      </c>
      <c r="G297" s="162"/>
      <c r="H297" s="172"/>
      <c r="I297" s="162"/>
      <c r="J297" s="172"/>
      <c r="K297" s="162"/>
      <c r="L297" s="162"/>
    </row>
    <row r="298" spans="1:12" ht="27" customHeight="1" hidden="1">
      <c r="A298" s="142"/>
      <c r="B298" s="160"/>
      <c r="C298" s="161">
        <v>4440</v>
      </c>
      <c r="D298" s="141" t="s">
        <v>184</v>
      </c>
      <c r="E298" s="325">
        <f t="shared" si="50"/>
        <v>5638</v>
      </c>
      <c r="F298" s="384">
        <f t="shared" si="53"/>
        <v>5638</v>
      </c>
      <c r="G298" s="162"/>
      <c r="H298" s="172"/>
      <c r="I298" s="162"/>
      <c r="J298" s="172"/>
      <c r="K298" s="162">
        <v>5638</v>
      </c>
      <c r="L298" s="162"/>
    </row>
    <row r="299" spans="1:12" ht="36" hidden="1">
      <c r="A299" s="142"/>
      <c r="B299" s="160"/>
      <c r="C299" s="161">
        <v>4700</v>
      </c>
      <c r="D299" s="141" t="s">
        <v>249</v>
      </c>
      <c r="E299" s="325">
        <f t="shared" si="50"/>
        <v>0</v>
      </c>
      <c r="F299" s="384">
        <f t="shared" si="53"/>
        <v>0</v>
      </c>
      <c r="G299" s="162"/>
      <c r="H299" s="172"/>
      <c r="I299" s="162"/>
      <c r="J299" s="172"/>
      <c r="K299" s="162">
        <v>0</v>
      </c>
      <c r="L299" s="162"/>
    </row>
    <row r="300" spans="1:12" ht="48" hidden="1">
      <c r="A300" s="142"/>
      <c r="B300" s="160"/>
      <c r="C300" s="161">
        <v>4740</v>
      </c>
      <c r="D300" s="141" t="s">
        <v>250</v>
      </c>
      <c r="E300" s="325">
        <f t="shared" si="50"/>
        <v>0</v>
      </c>
      <c r="F300" s="384">
        <f t="shared" si="53"/>
        <v>0</v>
      </c>
      <c r="G300" s="162"/>
      <c r="H300" s="172"/>
      <c r="I300" s="162"/>
      <c r="J300" s="172"/>
      <c r="K300" s="162"/>
      <c r="L300" s="162"/>
    </row>
    <row r="301" spans="1:12" ht="36" hidden="1">
      <c r="A301" s="142"/>
      <c r="B301" s="160"/>
      <c r="C301" s="161">
        <v>4750</v>
      </c>
      <c r="D301" s="141" t="s">
        <v>251</v>
      </c>
      <c r="E301" s="325">
        <f t="shared" si="50"/>
        <v>0</v>
      </c>
      <c r="F301" s="384">
        <f t="shared" si="53"/>
        <v>0</v>
      </c>
      <c r="G301" s="162"/>
      <c r="H301" s="172"/>
      <c r="I301" s="162"/>
      <c r="J301" s="172"/>
      <c r="K301" s="162"/>
      <c r="L301" s="162"/>
    </row>
    <row r="302" spans="1:12" ht="24" hidden="1">
      <c r="A302" s="142"/>
      <c r="B302" s="160"/>
      <c r="C302" s="161">
        <v>6060</v>
      </c>
      <c r="D302" s="141" t="s">
        <v>263</v>
      </c>
      <c r="E302" s="325">
        <f t="shared" si="50"/>
        <v>0</v>
      </c>
      <c r="F302" s="384">
        <f t="shared" si="53"/>
        <v>0</v>
      </c>
      <c r="G302" s="162"/>
      <c r="H302" s="172"/>
      <c r="I302" s="162"/>
      <c r="J302" s="172"/>
      <c r="K302" s="162"/>
      <c r="L302" s="162"/>
    </row>
    <row r="303" spans="1:12" s="137" customFormat="1" ht="36">
      <c r="A303" s="132"/>
      <c r="B303" s="160">
        <v>80195</v>
      </c>
      <c r="C303" s="161"/>
      <c r="D303" s="131" t="s">
        <v>204</v>
      </c>
      <c r="E303" s="331">
        <f t="shared" si="50"/>
        <v>66162</v>
      </c>
      <c r="F303" s="334">
        <f>SUM(F304:F305)</f>
        <v>66162</v>
      </c>
      <c r="G303" s="136">
        <f aca="true" t="shared" si="54" ref="G303:L303">SUM(G304:G305)</f>
        <v>0</v>
      </c>
      <c r="H303" s="136">
        <f t="shared" si="54"/>
        <v>0</v>
      </c>
      <c r="I303" s="136">
        <f t="shared" si="54"/>
        <v>0</v>
      </c>
      <c r="J303" s="136">
        <f t="shared" si="54"/>
        <v>0</v>
      </c>
      <c r="K303" s="136">
        <f t="shared" si="54"/>
        <v>66162</v>
      </c>
      <c r="L303" s="136">
        <f t="shared" si="54"/>
        <v>0</v>
      </c>
    </row>
    <row r="304" spans="1:12" s="137" customFormat="1" ht="12" hidden="1">
      <c r="A304" s="132"/>
      <c r="B304" s="160"/>
      <c r="C304" s="161">
        <v>4300</v>
      </c>
      <c r="D304" s="141" t="s">
        <v>169</v>
      </c>
      <c r="E304" s="337">
        <f t="shared" si="50"/>
        <v>16162</v>
      </c>
      <c r="F304" s="384">
        <f t="shared" si="46"/>
        <v>16162</v>
      </c>
      <c r="G304" s="136"/>
      <c r="H304" s="171"/>
      <c r="I304" s="136"/>
      <c r="J304" s="171"/>
      <c r="K304" s="136">
        <v>16162</v>
      </c>
      <c r="L304" s="136"/>
    </row>
    <row r="305" spans="1:12" s="167" customFormat="1" ht="27" customHeight="1" hidden="1">
      <c r="A305" s="406"/>
      <c r="B305" s="165"/>
      <c r="C305" s="166">
        <v>4440</v>
      </c>
      <c r="D305" s="217" t="s">
        <v>184</v>
      </c>
      <c r="E305" s="404">
        <f t="shared" si="50"/>
        <v>50000</v>
      </c>
      <c r="F305" s="384">
        <f t="shared" si="46"/>
        <v>50000</v>
      </c>
      <c r="G305" s="431"/>
      <c r="H305" s="430"/>
      <c r="I305" s="429"/>
      <c r="J305" s="430"/>
      <c r="K305" s="429">
        <v>50000</v>
      </c>
      <c r="L305" s="429"/>
    </row>
    <row r="306" spans="1:12" s="121" customFormat="1" ht="12.75">
      <c r="A306" s="128">
        <v>851</v>
      </c>
      <c r="B306" s="148"/>
      <c r="C306" s="149"/>
      <c r="D306" s="228" t="s">
        <v>206</v>
      </c>
      <c r="E306" s="323">
        <f t="shared" si="50"/>
        <v>1886000</v>
      </c>
      <c r="F306" s="388">
        <f>SUM(F307,F311,F318)</f>
        <v>36000</v>
      </c>
      <c r="G306" s="417">
        <f aca="true" t="shared" si="55" ref="G306:L306">SUM(G307,G311,G318)</f>
        <v>4600</v>
      </c>
      <c r="H306" s="417">
        <f t="shared" si="55"/>
        <v>7448</v>
      </c>
      <c r="I306" s="417">
        <f t="shared" si="55"/>
        <v>0</v>
      </c>
      <c r="J306" s="417">
        <f t="shared" si="55"/>
        <v>0</v>
      </c>
      <c r="K306" s="417">
        <f t="shared" si="55"/>
        <v>23952</v>
      </c>
      <c r="L306" s="417">
        <f t="shared" si="55"/>
        <v>1850000</v>
      </c>
    </row>
    <row r="307" spans="1:12" s="137" customFormat="1" ht="12">
      <c r="A307" s="132"/>
      <c r="B307" s="146">
        <v>85121</v>
      </c>
      <c r="C307" s="147"/>
      <c r="D307" s="170" t="s">
        <v>207</v>
      </c>
      <c r="E307" s="319">
        <f t="shared" si="50"/>
        <v>1858000</v>
      </c>
      <c r="F307" s="319">
        <f>SUM(F308:F310)</f>
        <v>8000</v>
      </c>
      <c r="G307" s="136">
        <f aca="true" t="shared" si="56" ref="G307:L307">SUM(G308:G310)</f>
        <v>0</v>
      </c>
      <c r="H307" s="393">
        <f t="shared" si="56"/>
        <v>5000</v>
      </c>
      <c r="I307" s="136">
        <f t="shared" si="56"/>
        <v>0</v>
      </c>
      <c r="J307" s="136">
        <f t="shared" si="56"/>
        <v>0</v>
      </c>
      <c r="K307" s="136">
        <f t="shared" si="56"/>
        <v>3000</v>
      </c>
      <c r="L307" s="136">
        <f t="shared" si="56"/>
        <v>1850000</v>
      </c>
    </row>
    <row r="308" spans="1:12" s="137" customFormat="1" ht="48" hidden="1">
      <c r="A308" s="132"/>
      <c r="B308" s="146"/>
      <c r="C308" s="147">
        <v>2560</v>
      </c>
      <c r="D308" s="170" t="s">
        <v>298</v>
      </c>
      <c r="E308" s="327">
        <f t="shared" si="50"/>
        <v>5000</v>
      </c>
      <c r="F308" s="320">
        <f aca="true" t="shared" si="57" ref="F308:F326">SUM(G308:K308)</f>
        <v>5000</v>
      </c>
      <c r="G308" s="136"/>
      <c r="H308" s="171">
        <v>5000</v>
      </c>
      <c r="I308" s="136">
        <v>0</v>
      </c>
      <c r="J308" s="171"/>
      <c r="K308" s="136"/>
      <c r="L308" s="136"/>
    </row>
    <row r="309" spans="1:12" s="137" customFormat="1" ht="12" hidden="1">
      <c r="A309" s="132"/>
      <c r="B309" s="146"/>
      <c r="C309" s="147">
        <v>4300</v>
      </c>
      <c r="D309" s="153" t="s">
        <v>169</v>
      </c>
      <c r="E309" s="327">
        <f t="shared" si="50"/>
        <v>3000</v>
      </c>
      <c r="F309" s="320">
        <f t="shared" si="57"/>
        <v>3000</v>
      </c>
      <c r="G309" s="136"/>
      <c r="H309" s="171"/>
      <c r="I309" s="136"/>
      <c r="J309" s="171"/>
      <c r="K309" s="136">
        <v>3000</v>
      </c>
      <c r="L309" s="136"/>
    </row>
    <row r="310" spans="1:12" ht="24" hidden="1">
      <c r="A310" s="142"/>
      <c r="B310" s="146"/>
      <c r="C310" s="147">
        <v>6050</v>
      </c>
      <c r="D310" s="153" t="s">
        <v>186</v>
      </c>
      <c r="E310" s="327">
        <f t="shared" si="50"/>
        <v>1850000</v>
      </c>
      <c r="F310" s="320">
        <f t="shared" si="57"/>
        <v>0</v>
      </c>
      <c r="G310" s="162"/>
      <c r="H310" s="172"/>
      <c r="I310" s="162"/>
      <c r="J310" s="172"/>
      <c r="K310" s="162"/>
      <c r="L310" s="162">
        <v>1850000</v>
      </c>
    </row>
    <row r="311" spans="1:12" s="137" customFormat="1" ht="12">
      <c r="A311" s="132"/>
      <c r="B311" s="146">
        <v>85153</v>
      </c>
      <c r="C311" s="147"/>
      <c r="D311" s="150" t="s">
        <v>208</v>
      </c>
      <c r="E311" s="319">
        <f t="shared" si="50"/>
        <v>1000</v>
      </c>
      <c r="F311" s="322">
        <f aca="true" t="shared" si="58" ref="F311:L311">SUM(F312:F317)</f>
        <v>1000</v>
      </c>
      <c r="G311" s="136">
        <f t="shared" si="58"/>
        <v>0</v>
      </c>
      <c r="H311" s="136">
        <f t="shared" si="58"/>
        <v>0</v>
      </c>
      <c r="I311" s="136">
        <f t="shared" si="58"/>
        <v>0</v>
      </c>
      <c r="J311" s="136">
        <f t="shared" si="58"/>
        <v>0</v>
      </c>
      <c r="K311" s="136">
        <f t="shared" si="58"/>
        <v>1000</v>
      </c>
      <c r="L311" s="136">
        <f t="shared" si="58"/>
        <v>0</v>
      </c>
    </row>
    <row r="312" spans="1:12" ht="24" hidden="1">
      <c r="A312" s="142"/>
      <c r="B312" s="146"/>
      <c r="C312" s="147">
        <v>3030</v>
      </c>
      <c r="D312" s="153" t="s">
        <v>175</v>
      </c>
      <c r="E312" s="327">
        <f t="shared" si="50"/>
        <v>0</v>
      </c>
      <c r="F312" s="320">
        <f t="shared" si="57"/>
        <v>0</v>
      </c>
      <c r="G312" s="162"/>
      <c r="H312" s="172"/>
      <c r="I312" s="162"/>
      <c r="J312" s="172"/>
      <c r="K312" s="162"/>
      <c r="L312" s="162"/>
    </row>
    <row r="313" spans="1:12" ht="24" hidden="1">
      <c r="A313" s="142"/>
      <c r="B313" s="146"/>
      <c r="C313" s="147">
        <v>4210</v>
      </c>
      <c r="D313" s="153" t="s">
        <v>168</v>
      </c>
      <c r="E313" s="327">
        <f t="shared" si="50"/>
        <v>0</v>
      </c>
      <c r="F313" s="320">
        <f t="shared" si="57"/>
        <v>0</v>
      </c>
      <c r="G313" s="162"/>
      <c r="H313" s="172"/>
      <c r="I313" s="162"/>
      <c r="J313" s="172"/>
      <c r="K313" s="162"/>
      <c r="L313" s="162"/>
    </row>
    <row r="314" spans="1:12" ht="12" hidden="1">
      <c r="A314" s="142"/>
      <c r="B314" s="146"/>
      <c r="C314" s="147">
        <v>4220</v>
      </c>
      <c r="D314" s="153" t="s">
        <v>209</v>
      </c>
      <c r="E314" s="327">
        <f t="shared" si="50"/>
        <v>0</v>
      </c>
      <c r="F314" s="320">
        <f t="shared" si="57"/>
        <v>0</v>
      </c>
      <c r="G314" s="162"/>
      <c r="H314" s="172"/>
      <c r="I314" s="162"/>
      <c r="J314" s="172"/>
      <c r="K314" s="162"/>
      <c r="L314" s="162"/>
    </row>
    <row r="315" spans="1:12" ht="24" hidden="1">
      <c r="A315" s="142"/>
      <c r="B315" s="146"/>
      <c r="C315" s="147">
        <v>4240</v>
      </c>
      <c r="D315" s="153" t="s">
        <v>198</v>
      </c>
      <c r="E315" s="327">
        <f t="shared" si="50"/>
        <v>0</v>
      </c>
      <c r="F315" s="320">
        <f t="shared" si="57"/>
        <v>0</v>
      </c>
      <c r="G315" s="162"/>
      <c r="H315" s="172"/>
      <c r="I315" s="162"/>
      <c r="J315" s="172"/>
      <c r="K315" s="162"/>
      <c r="L315" s="162"/>
    </row>
    <row r="316" spans="1:12" ht="12" hidden="1">
      <c r="A316" s="142"/>
      <c r="B316" s="146"/>
      <c r="C316" s="147">
        <v>4430</v>
      </c>
      <c r="D316" s="153" t="s">
        <v>171</v>
      </c>
      <c r="E316" s="327">
        <f t="shared" si="50"/>
        <v>0</v>
      </c>
      <c r="F316" s="320">
        <f t="shared" si="57"/>
        <v>0</v>
      </c>
      <c r="G316" s="162"/>
      <c r="H316" s="172"/>
      <c r="I316" s="162"/>
      <c r="J316" s="172"/>
      <c r="K316" s="162"/>
      <c r="L316" s="162"/>
    </row>
    <row r="317" spans="1:12" ht="12" hidden="1">
      <c r="A317" s="142"/>
      <c r="B317" s="146"/>
      <c r="C317" s="147">
        <v>4300</v>
      </c>
      <c r="D317" s="153" t="s">
        <v>169</v>
      </c>
      <c r="E317" s="325">
        <f t="shared" si="50"/>
        <v>1000</v>
      </c>
      <c r="F317" s="320">
        <f t="shared" si="57"/>
        <v>1000</v>
      </c>
      <c r="G317" s="162"/>
      <c r="H317" s="172"/>
      <c r="I317" s="162"/>
      <c r="J317" s="172"/>
      <c r="K317" s="162">
        <v>1000</v>
      </c>
      <c r="L317" s="162"/>
    </row>
    <row r="318" spans="1:12" s="137" customFormat="1" ht="12">
      <c r="A318" s="392"/>
      <c r="B318" s="386">
        <v>85154</v>
      </c>
      <c r="C318" s="140"/>
      <c r="D318" s="225" t="s">
        <v>210</v>
      </c>
      <c r="E318" s="441">
        <f>SUM(F318+L318)</f>
        <v>27000</v>
      </c>
      <c r="F318" s="320">
        <f>SUM(F319:F326)</f>
        <v>27000</v>
      </c>
      <c r="G318" s="139">
        <f aca="true" t="shared" si="59" ref="G318:L318">SUM(G319:G326)</f>
        <v>4600</v>
      </c>
      <c r="H318" s="139">
        <f t="shared" si="59"/>
        <v>2448</v>
      </c>
      <c r="I318" s="139">
        <f t="shared" si="59"/>
        <v>0</v>
      </c>
      <c r="J318" s="139">
        <f t="shared" si="59"/>
        <v>0</v>
      </c>
      <c r="K318" s="139">
        <f t="shared" si="59"/>
        <v>19952</v>
      </c>
      <c r="L318" s="152">
        <f t="shared" si="59"/>
        <v>0</v>
      </c>
    </row>
    <row r="319" spans="1:12" s="137" customFormat="1" ht="12" hidden="1">
      <c r="A319" s="132"/>
      <c r="B319" s="146"/>
      <c r="C319" s="147">
        <v>2310</v>
      </c>
      <c r="D319" s="225"/>
      <c r="E319" s="325">
        <f>SUM(F319+L319)</f>
        <v>2448</v>
      </c>
      <c r="F319" s="320">
        <f>SUM(G319:K319)</f>
        <v>2448</v>
      </c>
      <c r="G319" s="136"/>
      <c r="H319" s="171">
        <v>2448</v>
      </c>
      <c r="I319" s="136"/>
      <c r="J319" s="171"/>
      <c r="K319" s="136"/>
      <c r="L319" s="136"/>
    </row>
    <row r="320" spans="1:12" ht="12" hidden="1">
      <c r="A320" s="142"/>
      <c r="B320" s="146"/>
      <c r="C320" s="147">
        <v>4170</v>
      </c>
      <c r="D320" s="153" t="s">
        <v>181</v>
      </c>
      <c r="E320" s="319">
        <f t="shared" si="50"/>
        <v>4600</v>
      </c>
      <c r="F320" s="320">
        <f t="shared" si="57"/>
        <v>4600</v>
      </c>
      <c r="G320" s="162">
        <v>4600</v>
      </c>
      <c r="H320" s="172"/>
      <c r="I320" s="162"/>
      <c r="J320" s="172"/>
      <c r="K320" s="162"/>
      <c r="L320" s="162"/>
    </row>
    <row r="321" spans="1:12" ht="24" hidden="1">
      <c r="A321" s="142"/>
      <c r="B321" s="146"/>
      <c r="C321" s="147">
        <v>4210</v>
      </c>
      <c r="D321" s="153" t="s">
        <v>168</v>
      </c>
      <c r="E321" s="319">
        <f t="shared" si="50"/>
        <v>5552</v>
      </c>
      <c r="F321" s="320">
        <f t="shared" si="57"/>
        <v>5552</v>
      </c>
      <c r="G321" s="162"/>
      <c r="H321" s="172"/>
      <c r="I321" s="162"/>
      <c r="J321" s="172"/>
      <c r="K321" s="162">
        <v>5552</v>
      </c>
      <c r="L321" s="162"/>
    </row>
    <row r="322" spans="1:12" ht="12" hidden="1">
      <c r="A322" s="142"/>
      <c r="B322" s="146"/>
      <c r="C322" s="147">
        <v>4220</v>
      </c>
      <c r="D322" s="153" t="s">
        <v>209</v>
      </c>
      <c r="E322" s="319">
        <f t="shared" si="50"/>
        <v>0</v>
      </c>
      <c r="F322" s="320">
        <f t="shared" si="57"/>
        <v>0</v>
      </c>
      <c r="G322" s="162"/>
      <c r="H322" s="172"/>
      <c r="I322" s="162"/>
      <c r="J322" s="172"/>
      <c r="K322" s="162"/>
      <c r="L322" s="162"/>
    </row>
    <row r="323" spans="1:12" ht="24" hidden="1">
      <c r="A323" s="142"/>
      <c r="B323" s="146"/>
      <c r="C323" s="147">
        <v>4240</v>
      </c>
      <c r="D323" s="153" t="s">
        <v>198</v>
      </c>
      <c r="E323" s="319">
        <f t="shared" si="50"/>
        <v>1000</v>
      </c>
      <c r="F323" s="320">
        <f t="shared" si="57"/>
        <v>1000</v>
      </c>
      <c r="G323" s="162"/>
      <c r="H323" s="172"/>
      <c r="I323" s="162"/>
      <c r="J323" s="172"/>
      <c r="K323" s="162">
        <v>1000</v>
      </c>
      <c r="L323" s="162"/>
    </row>
    <row r="324" spans="1:12" ht="12" hidden="1">
      <c r="A324" s="142"/>
      <c r="B324" s="146"/>
      <c r="C324" s="147">
        <v>4410</v>
      </c>
      <c r="D324" s="153" t="s">
        <v>183</v>
      </c>
      <c r="E324" s="319">
        <f t="shared" si="50"/>
        <v>300</v>
      </c>
      <c r="F324" s="320">
        <f t="shared" si="57"/>
        <v>300</v>
      </c>
      <c r="G324" s="162"/>
      <c r="H324" s="172"/>
      <c r="I324" s="162"/>
      <c r="J324" s="172"/>
      <c r="K324" s="162">
        <v>300</v>
      </c>
      <c r="L324" s="162"/>
    </row>
    <row r="325" spans="1:12" ht="12" hidden="1">
      <c r="A325" s="142"/>
      <c r="B325" s="146"/>
      <c r="C325" s="147">
        <v>4430</v>
      </c>
      <c r="D325" s="153" t="s">
        <v>171</v>
      </c>
      <c r="E325" s="319">
        <f t="shared" si="50"/>
        <v>4000</v>
      </c>
      <c r="F325" s="320">
        <f t="shared" si="57"/>
        <v>4000</v>
      </c>
      <c r="G325" s="162"/>
      <c r="H325" s="172"/>
      <c r="I325" s="162"/>
      <c r="J325" s="172"/>
      <c r="K325" s="162">
        <v>4000</v>
      </c>
      <c r="L325" s="162"/>
    </row>
    <row r="326" spans="1:12" ht="12" hidden="1">
      <c r="A326" s="399"/>
      <c r="B326" s="156"/>
      <c r="C326" s="157">
        <v>4300</v>
      </c>
      <c r="D326" s="155" t="s">
        <v>169</v>
      </c>
      <c r="E326" s="319">
        <f t="shared" si="50"/>
        <v>9100</v>
      </c>
      <c r="F326" s="320">
        <f t="shared" si="57"/>
        <v>9100</v>
      </c>
      <c r="G326" s="163"/>
      <c r="H326" s="172"/>
      <c r="I326" s="162"/>
      <c r="J326" s="172"/>
      <c r="K326" s="162">
        <v>9100</v>
      </c>
      <c r="L326" s="162"/>
    </row>
    <row r="327" spans="1:12" s="121" customFormat="1" ht="12.75">
      <c r="A327" s="407">
        <v>852</v>
      </c>
      <c r="B327" s="148"/>
      <c r="C327" s="149"/>
      <c r="D327" s="219" t="s">
        <v>211</v>
      </c>
      <c r="E327" s="317">
        <f t="shared" si="50"/>
        <v>2675873</v>
      </c>
      <c r="F327" s="317">
        <f>SUM(F328,F330,F332,F349,F351,F355,F357,F376,F392)</f>
        <v>2675873</v>
      </c>
      <c r="G327" s="416">
        <f aca="true" t="shared" si="60" ref="G327:L327">SUM(G328,G330,G332,G349,G351,G355,G357,G376,G392)</f>
        <v>319117</v>
      </c>
      <c r="H327" s="416">
        <f t="shared" si="60"/>
        <v>0</v>
      </c>
      <c r="I327" s="416">
        <f t="shared" si="60"/>
        <v>0</v>
      </c>
      <c r="J327" s="416">
        <f t="shared" si="60"/>
        <v>0</v>
      </c>
      <c r="K327" s="416">
        <f t="shared" si="60"/>
        <v>2356756</v>
      </c>
      <c r="L327" s="417">
        <f t="shared" si="60"/>
        <v>0</v>
      </c>
    </row>
    <row r="328" spans="1:12" s="137" customFormat="1" ht="14.25" customHeight="1">
      <c r="A328" s="132"/>
      <c r="B328" s="146">
        <v>85202</v>
      </c>
      <c r="C328" s="147"/>
      <c r="D328" s="150" t="s">
        <v>331</v>
      </c>
      <c r="E328" s="334">
        <f t="shared" si="50"/>
        <v>76000</v>
      </c>
      <c r="F328" s="319">
        <f aca="true" t="shared" si="61" ref="F328:L328">SUM(F329:F329)</f>
        <v>76000</v>
      </c>
      <c r="G328" s="135">
        <f t="shared" si="61"/>
        <v>0</v>
      </c>
      <c r="H328" s="135">
        <f t="shared" si="61"/>
        <v>0</v>
      </c>
      <c r="I328" s="135">
        <f t="shared" si="61"/>
        <v>0</v>
      </c>
      <c r="J328" s="135">
        <f t="shared" si="61"/>
        <v>0</v>
      </c>
      <c r="K328" s="135">
        <f t="shared" si="61"/>
        <v>76000</v>
      </c>
      <c r="L328" s="136">
        <f t="shared" si="61"/>
        <v>0</v>
      </c>
    </row>
    <row r="329" spans="1:12" ht="48" hidden="1">
      <c r="A329" s="142"/>
      <c r="B329" s="146"/>
      <c r="C329" s="147">
        <v>4330</v>
      </c>
      <c r="D329" s="153" t="s">
        <v>266</v>
      </c>
      <c r="E329" s="325">
        <f t="shared" si="50"/>
        <v>76000</v>
      </c>
      <c r="F329" s="320">
        <f aca="true" t="shared" si="62" ref="F329:F394">SUM(G329:K329)</f>
        <v>76000</v>
      </c>
      <c r="G329" s="173">
        <v>0</v>
      </c>
      <c r="H329" s="173"/>
      <c r="I329" s="173"/>
      <c r="J329" s="173"/>
      <c r="K329" s="173">
        <v>76000</v>
      </c>
      <c r="L329" s="162"/>
    </row>
    <row r="330" spans="1:12" s="137" customFormat="1" ht="15.75" customHeight="1" hidden="1">
      <c r="A330" s="132"/>
      <c r="B330" s="146">
        <v>85203</v>
      </c>
      <c r="C330" s="147"/>
      <c r="D330" s="150" t="s">
        <v>212</v>
      </c>
      <c r="E330" s="334">
        <f t="shared" si="50"/>
        <v>0</v>
      </c>
      <c r="F330" s="319">
        <f>SUM(F331:F331)</f>
        <v>0</v>
      </c>
      <c r="G330" s="135">
        <v>0</v>
      </c>
      <c r="H330" s="135">
        <f>SUM(H331:H331)</f>
        <v>0</v>
      </c>
      <c r="I330" s="135">
        <f>SUM(I331:I331)</f>
        <v>0</v>
      </c>
      <c r="J330" s="135">
        <f>SUM(J331:J331)</f>
        <v>0</v>
      </c>
      <c r="K330" s="135">
        <f>SUM(K331:K331)</f>
        <v>0</v>
      </c>
      <c r="L330" s="136">
        <f>SUM(L331:L331)</f>
        <v>0</v>
      </c>
    </row>
    <row r="331" spans="1:12" ht="48" hidden="1">
      <c r="A331" s="142"/>
      <c r="B331" s="146"/>
      <c r="C331" s="147">
        <v>4330</v>
      </c>
      <c r="D331" s="153" t="s">
        <v>266</v>
      </c>
      <c r="E331" s="325">
        <f t="shared" si="50"/>
        <v>0</v>
      </c>
      <c r="F331" s="320">
        <f t="shared" si="62"/>
        <v>0</v>
      </c>
      <c r="G331" s="173">
        <v>0</v>
      </c>
      <c r="H331" s="173"/>
      <c r="I331" s="173"/>
      <c r="J331" s="173"/>
      <c r="K331" s="173"/>
      <c r="L331" s="162"/>
    </row>
    <row r="332" spans="1:12" s="137" customFormat="1" ht="61.5" customHeight="1">
      <c r="A332" s="132"/>
      <c r="B332" s="146">
        <v>85212</v>
      </c>
      <c r="C332" s="147"/>
      <c r="D332" s="150" t="s">
        <v>282</v>
      </c>
      <c r="E332" s="322">
        <f aca="true" t="shared" si="63" ref="E332:L332">SUM(E333:E348)</f>
        <v>1934250</v>
      </c>
      <c r="F332" s="322">
        <f t="shared" si="63"/>
        <v>1934250</v>
      </c>
      <c r="G332" s="136">
        <f t="shared" si="63"/>
        <v>60316</v>
      </c>
      <c r="H332" s="136">
        <f t="shared" si="63"/>
        <v>0</v>
      </c>
      <c r="I332" s="136">
        <f t="shared" si="63"/>
        <v>0</v>
      </c>
      <c r="J332" s="136">
        <f t="shared" si="63"/>
        <v>0</v>
      </c>
      <c r="K332" s="136">
        <f t="shared" si="63"/>
        <v>1873934</v>
      </c>
      <c r="L332" s="136">
        <f t="shared" si="63"/>
        <v>0</v>
      </c>
    </row>
    <row r="333" spans="1:12" ht="12" hidden="1">
      <c r="A333" s="142"/>
      <c r="B333" s="146"/>
      <c r="C333" s="147">
        <v>3110</v>
      </c>
      <c r="D333" s="153" t="s">
        <v>213</v>
      </c>
      <c r="E333" s="327">
        <f aca="true" t="shared" si="64" ref="E333:E369">SUM(F333+L333)</f>
        <v>1856827</v>
      </c>
      <c r="F333" s="320">
        <f t="shared" si="62"/>
        <v>1856827</v>
      </c>
      <c r="G333" s="162">
        <v>0</v>
      </c>
      <c r="H333" s="162"/>
      <c r="I333" s="162"/>
      <c r="J333" s="172"/>
      <c r="K333" s="162">
        <v>1856827</v>
      </c>
      <c r="L333" s="162"/>
    </row>
    <row r="334" spans="1:12" ht="24" hidden="1">
      <c r="A334" s="142"/>
      <c r="B334" s="146"/>
      <c r="C334" s="147">
        <v>4010</v>
      </c>
      <c r="D334" s="153" t="s">
        <v>177</v>
      </c>
      <c r="E334" s="327">
        <f t="shared" si="64"/>
        <v>32637</v>
      </c>
      <c r="F334" s="320">
        <f t="shared" si="62"/>
        <v>32637</v>
      </c>
      <c r="G334" s="162">
        <v>32637</v>
      </c>
      <c r="H334" s="162">
        <v>0</v>
      </c>
      <c r="I334" s="162"/>
      <c r="J334" s="172"/>
      <c r="K334" s="162"/>
      <c r="L334" s="162"/>
    </row>
    <row r="335" spans="1:12" ht="24" hidden="1">
      <c r="A335" s="142"/>
      <c r="B335" s="146"/>
      <c r="C335" s="147">
        <v>4040</v>
      </c>
      <c r="D335" s="153" t="s">
        <v>178</v>
      </c>
      <c r="E335" s="327">
        <f t="shared" si="64"/>
        <v>2702</v>
      </c>
      <c r="F335" s="320">
        <f t="shared" si="62"/>
        <v>2702</v>
      </c>
      <c r="G335" s="162">
        <v>2702</v>
      </c>
      <c r="H335" s="162"/>
      <c r="I335" s="162"/>
      <c r="J335" s="172"/>
      <c r="K335" s="162"/>
      <c r="L335" s="162"/>
    </row>
    <row r="336" spans="1:12" ht="24" hidden="1">
      <c r="A336" s="142"/>
      <c r="B336" s="146"/>
      <c r="C336" s="147">
        <v>4110</v>
      </c>
      <c r="D336" s="153" t="s">
        <v>179</v>
      </c>
      <c r="E336" s="327">
        <f t="shared" si="64"/>
        <v>21110</v>
      </c>
      <c r="F336" s="320">
        <f t="shared" si="62"/>
        <v>21110</v>
      </c>
      <c r="G336" s="162">
        <v>21110</v>
      </c>
      <c r="H336" s="162"/>
      <c r="I336" s="162"/>
      <c r="J336" s="172"/>
      <c r="K336" s="162"/>
      <c r="L336" s="162"/>
    </row>
    <row r="337" spans="1:12" ht="12" hidden="1">
      <c r="A337" s="142"/>
      <c r="B337" s="146"/>
      <c r="C337" s="147">
        <v>4120</v>
      </c>
      <c r="D337" s="153" t="s">
        <v>180</v>
      </c>
      <c r="E337" s="327">
        <f t="shared" si="64"/>
        <v>867</v>
      </c>
      <c r="F337" s="320">
        <f t="shared" si="62"/>
        <v>867</v>
      </c>
      <c r="G337" s="162">
        <v>867</v>
      </c>
      <c r="H337" s="162"/>
      <c r="I337" s="162"/>
      <c r="J337" s="172"/>
      <c r="K337" s="162"/>
      <c r="L337" s="162"/>
    </row>
    <row r="338" spans="1:12" ht="12" hidden="1">
      <c r="A338" s="142"/>
      <c r="B338" s="146"/>
      <c r="C338" s="147">
        <v>4170</v>
      </c>
      <c r="D338" s="153" t="s">
        <v>181</v>
      </c>
      <c r="E338" s="327">
        <f t="shared" si="64"/>
        <v>3000</v>
      </c>
      <c r="F338" s="320">
        <f t="shared" si="62"/>
        <v>3000</v>
      </c>
      <c r="G338" s="162">
        <v>3000</v>
      </c>
      <c r="H338" s="172"/>
      <c r="I338" s="162"/>
      <c r="J338" s="172"/>
      <c r="K338" s="162"/>
      <c r="L338" s="162"/>
    </row>
    <row r="339" spans="1:12" ht="24" hidden="1">
      <c r="A339" s="142"/>
      <c r="B339" s="146"/>
      <c r="C339" s="147">
        <v>4210</v>
      </c>
      <c r="D339" s="153" t="s">
        <v>168</v>
      </c>
      <c r="E339" s="327">
        <f t="shared" si="64"/>
        <v>2000</v>
      </c>
      <c r="F339" s="320">
        <f t="shared" si="62"/>
        <v>2000</v>
      </c>
      <c r="G339" s="162"/>
      <c r="H339" s="172"/>
      <c r="I339" s="162"/>
      <c r="J339" s="172"/>
      <c r="K339" s="162">
        <v>2000</v>
      </c>
      <c r="L339" s="162"/>
    </row>
    <row r="340" spans="1:12" ht="15" customHeight="1" hidden="1">
      <c r="A340" s="142"/>
      <c r="B340" s="146"/>
      <c r="C340" s="147">
        <v>4260</v>
      </c>
      <c r="D340" s="153" t="s">
        <v>182</v>
      </c>
      <c r="E340" s="327">
        <f t="shared" si="64"/>
        <v>0</v>
      </c>
      <c r="F340" s="320">
        <f t="shared" si="62"/>
        <v>0</v>
      </c>
      <c r="G340" s="162"/>
      <c r="H340" s="172"/>
      <c r="I340" s="162"/>
      <c r="J340" s="172"/>
      <c r="K340" s="162"/>
      <c r="L340" s="162"/>
    </row>
    <row r="341" spans="1:12" ht="12" hidden="1">
      <c r="A341" s="142"/>
      <c r="B341" s="146"/>
      <c r="C341" s="147">
        <v>4300</v>
      </c>
      <c r="D341" s="153" t="s">
        <v>169</v>
      </c>
      <c r="E341" s="327">
        <f t="shared" si="64"/>
        <v>8000</v>
      </c>
      <c r="F341" s="320">
        <f t="shared" si="62"/>
        <v>8000</v>
      </c>
      <c r="G341" s="162"/>
      <c r="H341" s="172"/>
      <c r="I341" s="162"/>
      <c r="J341" s="172"/>
      <c r="K341" s="162">
        <v>8000</v>
      </c>
      <c r="L341" s="162"/>
    </row>
    <row r="342" spans="1:12" ht="12" hidden="1">
      <c r="A342" s="142"/>
      <c r="B342" s="146"/>
      <c r="C342" s="147">
        <v>4350</v>
      </c>
      <c r="D342" s="153"/>
      <c r="E342" s="327">
        <f t="shared" si="64"/>
        <v>470</v>
      </c>
      <c r="F342" s="320">
        <f t="shared" si="62"/>
        <v>470</v>
      </c>
      <c r="G342" s="162"/>
      <c r="H342" s="172"/>
      <c r="I342" s="162"/>
      <c r="J342" s="172"/>
      <c r="K342" s="162">
        <v>470</v>
      </c>
      <c r="L342" s="162"/>
    </row>
    <row r="343" spans="1:12" ht="12" hidden="1">
      <c r="A343" s="142"/>
      <c r="B343" s="146"/>
      <c r="C343" s="147">
        <v>4370</v>
      </c>
      <c r="D343" s="153"/>
      <c r="E343" s="327">
        <f t="shared" si="64"/>
        <v>1000</v>
      </c>
      <c r="F343" s="320">
        <f t="shared" si="62"/>
        <v>1000</v>
      </c>
      <c r="G343" s="162"/>
      <c r="H343" s="172"/>
      <c r="I343" s="162"/>
      <c r="J343" s="172"/>
      <c r="K343" s="162">
        <v>1000</v>
      </c>
      <c r="L343" s="162"/>
    </row>
    <row r="344" spans="1:12" ht="12" hidden="1">
      <c r="A344" s="142"/>
      <c r="B344" s="146"/>
      <c r="C344" s="147">
        <v>4410</v>
      </c>
      <c r="D344" s="153" t="s">
        <v>183</v>
      </c>
      <c r="E344" s="327">
        <f t="shared" si="64"/>
        <v>530</v>
      </c>
      <c r="F344" s="320">
        <f t="shared" si="62"/>
        <v>530</v>
      </c>
      <c r="G344" s="162"/>
      <c r="H344" s="172"/>
      <c r="I344" s="162"/>
      <c r="J344" s="172"/>
      <c r="K344" s="162">
        <v>530</v>
      </c>
      <c r="L344" s="162"/>
    </row>
    <row r="345" spans="1:12" ht="24" hidden="1">
      <c r="A345" s="142"/>
      <c r="B345" s="146"/>
      <c r="C345" s="147">
        <v>4440</v>
      </c>
      <c r="D345" s="153" t="s">
        <v>184</v>
      </c>
      <c r="E345" s="327">
        <f>SUM(F345+L345)</f>
        <v>1807</v>
      </c>
      <c r="F345" s="320">
        <f t="shared" si="62"/>
        <v>1807</v>
      </c>
      <c r="G345" s="162"/>
      <c r="H345" s="172"/>
      <c r="I345" s="162"/>
      <c r="J345" s="172"/>
      <c r="K345" s="162">
        <v>1807</v>
      </c>
      <c r="L345" s="162"/>
    </row>
    <row r="346" spans="1:12" ht="12" hidden="1">
      <c r="A346" s="142"/>
      <c r="B346" s="146"/>
      <c r="C346" s="147">
        <v>4700</v>
      </c>
      <c r="D346" s="153"/>
      <c r="E346" s="327">
        <f>SUM(F346+L346)</f>
        <v>1500</v>
      </c>
      <c r="F346" s="320">
        <f t="shared" si="62"/>
        <v>1500</v>
      </c>
      <c r="G346" s="162"/>
      <c r="H346" s="172"/>
      <c r="I346" s="162"/>
      <c r="J346" s="172"/>
      <c r="K346" s="162">
        <v>1500</v>
      </c>
      <c r="L346" s="162"/>
    </row>
    <row r="347" spans="1:12" ht="12" hidden="1">
      <c r="A347" s="142"/>
      <c r="B347" s="146"/>
      <c r="C347" s="147">
        <v>4740</v>
      </c>
      <c r="D347" s="153"/>
      <c r="E347" s="327">
        <f>SUM(F347+L347)</f>
        <v>500</v>
      </c>
      <c r="F347" s="320">
        <f t="shared" si="62"/>
        <v>500</v>
      </c>
      <c r="G347" s="162"/>
      <c r="H347" s="172"/>
      <c r="I347" s="162"/>
      <c r="J347" s="172"/>
      <c r="K347" s="162">
        <v>500</v>
      </c>
      <c r="L347" s="162"/>
    </row>
    <row r="348" spans="1:12" ht="27" customHeight="1" hidden="1">
      <c r="A348" s="142"/>
      <c r="B348" s="146"/>
      <c r="C348" s="147">
        <v>4750</v>
      </c>
      <c r="D348" s="153">
        <v>0</v>
      </c>
      <c r="E348" s="327">
        <f t="shared" si="64"/>
        <v>1300</v>
      </c>
      <c r="F348" s="320">
        <f t="shared" si="62"/>
        <v>1300</v>
      </c>
      <c r="G348" s="162"/>
      <c r="H348" s="172"/>
      <c r="I348" s="162"/>
      <c r="J348" s="172"/>
      <c r="K348" s="162">
        <v>1300</v>
      </c>
      <c r="L348" s="162"/>
    </row>
    <row r="349" spans="1:12" s="137" customFormat="1" ht="87.75" customHeight="1">
      <c r="A349" s="132"/>
      <c r="B349" s="146">
        <v>85213</v>
      </c>
      <c r="C349" s="147"/>
      <c r="D349" s="150" t="s">
        <v>446</v>
      </c>
      <c r="E349" s="319">
        <f t="shared" si="64"/>
        <v>17772</v>
      </c>
      <c r="F349" s="322">
        <f aca="true" t="shared" si="65" ref="F349:L349">SUM(F350)</f>
        <v>17772</v>
      </c>
      <c r="G349" s="136">
        <f t="shared" si="65"/>
        <v>17772</v>
      </c>
      <c r="H349" s="136">
        <f t="shared" si="65"/>
        <v>0</v>
      </c>
      <c r="I349" s="136">
        <f t="shared" si="65"/>
        <v>0</v>
      </c>
      <c r="J349" s="136">
        <f t="shared" si="65"/>
        <v>0</v>
      </c>
      <c r="K349" s="136">
        <f t="shared" si="65"/>
        <v>0</v>
      </c>
      <c r="L349" s="136">
        <f t="shared" si="65"/>
        <v>0</v>
      </c>
    </row>
    <row r="350" spans="1:12" ht="24" hidden="1">
      <c r="A350" s="142"/>
      <c r="B350" s="146"/>
      <c r="C350" s="147">
        <v>4130</v>
      </c>
      <c r="D350" s="153" t="s">
        <v>228</v>
      </c>
      <c r="E350" s="327">
        <f t="shared" si="64"/>
        <v>17772</v>
      </c>
      <c r="F350" s="320">
        <f t="shared" si="62"/>
        <v>17772</v>
      </c>
      <c r="G350" s="162">
        <v>17772</v>
      </c>
      <c r="H350" s="172">
        <v>0</v>
      </c>
      <c r="I350" s="162"/>
      <c r="J350" s="172"/>
      <c r="K350" s="162"/>
      <c r="L350" s="162"/>
    </row>
    <row r="351" spans="1:12" s="137" customFormat="1" ht="35.25" customHeight="1">
      <c r="A351" s="132"/>
      <c r="B351" s="146">
        <v>85214</v>
      </c>
      <c r="C351" s="147"/>
      <c r="D351" s="150" t="s">
        <v>276</v>
      </c>
      <c r="E351" s="334">
        <f t="shared" si="64"/>
        <v>279650</v>
      </c>
      <c r="F351" s="319">
        <f aca="true" t="shared" si="66" ref="F351:L351">SUM(F352:F354)</f>
        <v>279650</v>
      </c>
      <c r="G351" s="135">
        <f t="shared" si="66"/>
        <v>0</v>
      </c>
      <c r="H351" s="135">
        <f t="shared" si="66"/>
        <v>0</v>
      </c>
      <c r="I351" s="135">
        <f t="shared" si="66"/>
        <v>0</v>
      </c>
      <c r="J351" s="135">
        <f t="shared" si="66"/>
        <v>0</v>
      </c>
      <c r="K351" s="135">
        <f t="shared" si="66"/>
        <v>279650</v>
      </c>
      <c r="L351" s="136">
        <f t="shared" si="66"/>
        <v>0</v>
      </c>
    </row>
    <row r="352" spans="1:12" ht="26.25" customHeight="1" hidden="1">
      <c r="A352" s="142"/>
      <c r="B352" s="146"/>
      <c r="C352" s="147">
        <v>3110</v>
      </c>
      <c r="D352" s="153" t="s">
        <v>277</v>
      </c>
      <c r="E352" s="319">
        <f t="shared" si="64"/>
        <v>69605</v>
      </c>
      <c r="F352" s="320">
        <f t="shared" si="62"/>
        <v>69605</v>
      </c>
      <c r="G352" s="173"/>
      <c r="H352" s="173"/>
      <c r="I352" s="173"/>
      <c r="J352" s="173"/>
      <c r="K352" s="173">
        <v>69605</v>
      </c>
      <c r="L352" s="162"/>
    </row>
    <row r="353" spans="1:12" ht="24" hidden="1">
      <c r="A353" s="142"/>
      <c r="B353" s="146"/>
      <c r="C353" s="147">
        <v>3110</v>
      </c>
      <c r="D353" s="141" t="s">
        <v>278</v>
      </c>
      <c r="E353" s="322">
        <f t="shared" si="64"/>
        <v>150045</v>
      </c>
      <c r="F353" s="320">
        <f t="shared" si="62"/>
        <v>150045</v>
      </c>
      <c r="G353" s="173"/>
      <c r="H353" s="173"/>
      <c r="I353" s="173"/>
      <c r="J353" s="173"/>
      <c r="K353" s="173">
        <v>150045</v>
      </c>
      <c r="L353" s="162"/>
    </row>
    <row r="354" spans="1:12" ht="24" hidden="1">
      <c r="A354" s="142"/>
      <c r="B354" s="146"/>
      <c r="C354" s="147">
        <v>3110</v>
      </c>
      <c r="D354" s="153" t="s">
        <v>279</v>
      </c>
      <c r="E354" s="319">
        <f t="shared" si="64"/>
        <v>60000</v>
      </c>
      <c r="F354" s="320">
        <f t="shared" si="62"/>
        <v>60000</v>
      </c>
      <c r="G354" s="173"/>
      <c r="H354" s="173"/>
      <c r="I354" s="173"/>
      <c r="J354" s="173"/>
      <c r="K354" s="173">
        <v>60000</v>
      </c>
      <c r="L354" s="162"/>
    </row>
    <row r="355" spans="1:12" s="137" customFormat="1" ht="12">
      <c r="A355" s="132"/>
      <c r="B355" s="146">
        <v>85215</v>
      </c>
      <c r="C355" s="147"/>
      <c r="D355" s="150" t="s">
        <v>214</v>
      </c>
      <c r="E355" s="319">
        <f t="shared" si="64"/>
        <v>2000</v>
      </c>
      <c r="F355" s="319">
        <f aca="true" t="shared" si="67" ref="F355:L355">SUM(F356:F356)</f>
        <v>2000</v>
      </c>
      <c r="G355" s="135">
        <f t="shared" si="67"/>
        <v>0</v>
      </c>
      <c r="H355" s="135">
        <f t="shared" si="67"/>
        <v>0</v>
      </c>
      <c r="I355" s="135">
        <f t="shared" si="67"/>
        <v>0</v>
      </c>
      <c r="J355" s="135">
        <f t="shared" si="67"/>
        <v>0</v>
      </c>
      <c r="K355" s="135">
        <f t="shared" si="67"/>
        <v>2000</v>
      </c>
      <c r="L355" s="136">
        <f t="shared" si="67"/>
        <v>0</v>
      </c>
    </row>
    <row r="356" spans="1:12" ht="12" hidden="1">
      <c r="A356" s="142"/>
      <c r="B356" s="146"/>
      <c r="C356" s="147">
        <v>3110</v>
      </c>
      <c r="D356" s="153" t="s">
        <v>213</v>
      </c>
      <c r="E356" s="327">
        <f t="shared" si="64"/>
        <v>2000</v>
      </c>
      <c r="F356" s="320">
        <f t="shared" si="62"/>
        <v>2000</v>
      </c>
      <c r="G356" s="173"/>
      <c r="H356" s="173"/>
      <c r="I356" s="173"/>
      <c r="J356" s="173"/>
      <c r="K356" s="173">
        <v>2000</v>
      </c>
      <c r="L356" s="162"/>
    </row>
    <row r="357" spans="1:12" s="137" customFormat="1" ht="12">
      <c r="A357" s="132"/>
      <c r="B357" s="146">
        <v>85219</v>
      </c>
      <c r="C357" s="147"/>
      <c r="D357" s="150" t="s">
        <v>147</v>
      </c>
      <c r="E357" s="319">
        <f t="shared" si="64"/>
        <v>171334</v>
      </c>
      <c r="F357" s="319">
        <f>SUM(F358:F375)</f>
        <v>171334</v>
      </c>
      <c r="G357" s="135">
        <f aca="true" t="shared" si="68" ref="G357:L357">SUM(G358:G375)</f>
        <v>154184</v>
      </c>
      <c r="H357" s="135">
        <f t="shared" si="68"/>
        <v>0</v>
      </c>
      <c r="I357" s="135">
        <f t="shared" si="68"/>
        <v>0</v>
      </c>
      <c r="J357" s="135">
        <f t="shared" si="68"/>
        <v>0</v>
      </c>
      <c r="K357" s="135">
        <f t="shared" si="68"/>
        <v>17150</v>
      </c>
      <c r="L357" s="136">
        <f t="shared" si="68"/>
        <v>0</v>
      </c>
    </row>
    <row r="358" spans="1:12" ht="26.25" customHeight="1" hidden="1">
      <c r="A358" s="142"/>
      <c r="B358" s="146"/>
      <c r="C358" s="147">
        <v>3020</v>
      </c>
      <c r="D358" s="153" t="s">
        <v>268</v>
      </c>
      <c r="E358" s="319">
        <f t="shared" si="64"/>
        <v>500</v>
      </c>
      <c r="F358" s="320">
        <f t="shared" si="62"/>
        <v>500</v>
      </c>
      <c r="G358" s="173"/>
      <c r="H358" s="173"/>
      <c r="I358" s="173"/>
      <c r="J358" s="173"/>
      <c r="K358" s="173">
        <v>500</v>
      </c>
      <c r="L358" s="162"/>
    </row>
    <row r="359" spans="1:12" ht="24" hidden="1">
      <c r="A359" s="142"/>
      <c r="B359" s="146"/>
      <c r="C359" s="147">
        <v>4010</v>
      </c>
      <c r="D359" s="153" t="s">
        <v>177</v>
      </c>
      <c r="E359" s="319">
        <f t="shared" si="64"/>
        <v>120000</v>
      </c>
      <c r="F359" s="320">
        <f t="shared" si="62"/>
        <v>120000</v>
      </c>
      <c r="G359" s="173">
        <v>120000</v>
      </c>
      <c r="H359" s="173"/>
      <c r="I359" s="173"/>
      <c r="J359" s="173"/>
      <c r="K359" s="173"/>
      <c r="L359" s="162"/>
    </row>
    <row r="360" spans="1:12" ht="24" hidden="1">
      <c r="A360" s="142"/>
      <c r="B360" s="146"/>
      <c r="C360" s="147">
        <v>4040</v>
      </c>
      <c r="D360" s="153" t="s">
        <v>178</v>
      </c>
      <c r="E360" s="319">
        <f t="shared" si="64"/>
        <v>10416</v>
      </c>
      <c r="F360" s="320">
        <f t="shared" si="62"/>
        <v>10416</v>
      </c>
      <c r="G360" s="173">
        <v>10416</v>
      </c>
      <c r="H360" s="173"/>
      <c r="I360" s="173"/>
      <c r="J360" s="173"/>
      <c r="K360" s="173"/>
      <c r="L360" s="162"/>
    </row>
    <row r="361" spans="1:12" ht="24" hidden="1">
      <c r="A361" s="142"/>
      <c r="B361" s="146"/>
      <c r="C361" s="147">
        <v>4110</v>
      </c>
      <c r="D361" s="153" t="s">
        <v>179</v>
      </c>
      <c r="E361" s="319">
        <f t="shared" si="64"/>
        <v>20500</v>
      </c>
      <c r="F361" s="320">
        <f t="shared" si="62"/>
        <v>20500</v>
      </c>
      <c r="G361" s="173">
        <v>20500</v>
      </c>
      <c r="H361" s="173"/>
      <c r="I361" s="173"/>
      <c r="J361" s="173"/>
      <c r="K361" s="173"/>
      <c r="L361" s="162"/>
    </row>
    <row r="362" spans="1:12" ht="12" hidden="1">
      <c r="A362" s="142"/>
      <c r="B362" s="146"/>
      <c r="C362" s="147">
        <v>4120</v>
      </c>
      <c r="D362" s="153" t="s">
        <v>180</v>
      </c>
      <c r="E362" s="319">
        <f t="shared" si="64"/>
        <v>3268</v>
      </c>
      <c r="F362" s="320">
        <f t="shared" si="62"/>
        <v>3268</v>
      </c>
      <c r="G362" s="173">
        <v>3268</v>
      </c>
      <c r="H362" s="173">
        <v>0</v>
      </c>
      <c r="I362" s="173"/>
      <c r="J362" s="173"/>
      <c r="K362" s="173"/>
      <c r="L362" s="162"/>
    </row>
    <row r="363" spans="1:12" ht="24" hidden="1">
      <c r="A363" s="142"/>
      <c r="B363" s="146"/>
      <c r="C363" s="147">
        <v>4210</v>
      </c>
      <c r="D363" s="153" t="s">
        <v>168</v>
      </c>
      <c r="E363" s="319">
        <f t="shared" si="64"/>
        <v>2000</v>
      </c>
      <c r="F363" s="320">
        <f t="shared" si="62"/>
        <v>2000</v>
      </c>
      <c r="G363" s="173"/>
      <c r="H363" s="173"/>
      <c r="I363" s="173"/>
      <c r="J363" s="173"/>
      <c r="K363" s="173">
        <v>2000</v>
      </c>
      <c r="L363" s="162"/>
    </row>
    <row r="364" spans="1:12" ht="12" hidden="1">
      <c r="A364" s="142"/>
      <c r="B364" s="146"/>
      <c r="C364" s="147">
        <v>4260</v>
      </c>
      <c r="D364" s="153" t="s">
        <v>182</v>
      </c>
      <c r="E364" s="319">
        <f t="shared" si="64"/>
        <v>0</v>
      </c>
      <c r="F364" s="320">
        <f t="shared" si="62"/>
        <v>0</v>
      </c>
      <c r="G364" s="173"/>
      <c r="H364" s="173"/>
      <c r="I364" s="173"/>
      <c r="J364" s="173"/>
      <c r="K364" s="173"/>
      <c r="L364" s="162"/>
    </row>
    <row r="365" spans="1:12" ht="12" hidden="1">
      <c r="A365" s="142"/>
      <c r="B365" s="146"/>
      <c r="C365" s="147">
        <v>4270</v>
      </c>
      <c r="D365" s="153" t="s">
        <v>172</v>
      </c>
      <c r="E365" s="319">
        <f t="shared" si="64"/>
        <v>0</v>
      </c>
      <c r="F365" s="320">
        <f t="shared" si="62"/>
        <v>0</v>
      </c>
      <c r="G365" s="173"/>
      <c r="H365" s="173"/>
      <c r="I365" s="173"/>
      <c r="J365" s="173"/>
      <c r="K365" s="173"/>
      <c r="L365" s="162"/>
    </row>
    <row r="366" spans="1:12" ht="12" hidden="1">
      <c r="A366" s="142"/>
      <c r="B366" s="146"/>
      <c r="C366" s="147">
        <v>4300</v>
      </c>
      <c r="D366" s="153" t="s">
        <v>169</v>
      </c>
      <c r="E366" s="319">
        <f t="shared" si="64"/>
        <v>5350</v>
      </c>
      <c r="F366" s="320">
        <f t="shared" si="62"/>
        <v>5350</v>
      </c>
      <c r="G366" s="173"/>
      <c r="H366" s="173"/>
      <c r="I366" s="173"/>
      <c r="J366" s="173"/>
      <c r="K366" s="173">
        <v>5350</v>
      </c>
      <c r="L366" s="162"/>
    </row>
    <row r="367" spans="1:12" ht="24" hidden="1">
      <c r="A367" s="142"/>
      <c r="B367" s="146"/>
      <c r="C367" s="147">
        <v>4350</v>
      </c>
      <c r="D367" s="153" t="s">
        <v>267</v>
      </c>
      <c r="E367" s="319">
        <f t="shared" si="64"/>
        <v>320</v>
      </c>
      <c r="F367" s="320">
        <f t="shared" si="62"/>
        <v>320</v>
      </c>
      <c r="G367" s="173"/>
      <c r="H367" s="173"/>
      <c r="I367" s="173"/>
      <c r="J367" s="173"/>
      <c r="K367" s="173">
        <v>320</v>
      </c>
      <c r="L367" s="162"/>
    </row>
    <row r="368" spans="1:12" ht="36" hidden="1">
      <c r="A368" s="142"/>
      <c r="B368" s="146"/>
      <c r="C368" s="147">
        <v>4360</v>
      </c>
      <c r="D368" s="153" t="s">
        <v>256</v>
      </c>
      <c r="E368" s="319">
        <f t="shared" si="64"/>
        <v>0</v>
      </c>
      <c r="F368" s="320">
        <f t="shared" si="62"/>
        <v>0</v>
      </c>
      <c r="G368" s="173"/>
      <c r="H368" s="173"/>
      <c r="I368" s="173"/>
      <c r="J368" s="173"/>
      <c r="K368" s="173"/>
      <c r="L368" s="162"/>
    </row>
    <row r="369" spans="1:12" ht="36" hidden="1">
      <c r="A369" s="142"/>
      <c r="B369" s="146"/>
      <c r="C369" s="147">
        <v>4370</v>
      </c>
      <c r="D369" s="153" t="s">
        <v>260</v>
      </c>
      <c r="E369" s="319">
        <f t="shared" si="64"/>
        <v>1400</v>
      </c>
      <c r="F369" s="320">
        <f t="shared" si="62"/>
        <v>1400</v>
      </c>
      <c r="G369" s="173"/>
      <c r="H369" s="173"/>
      <c r="I369" s="173"/>
      <c r="J369" s="173"/>
      <c r="K369" s="173">
        <v>1400</v>
      </c>
      <c r="L369" s="162"/>
    </row>
    <row r="370" spans="1:12" ht="12" hidden="1">
      <c r="A370" s="142"/>
      <c r="B370" s="146"/>
      <c r="C370" s="147">
        <v>4410</v>
      </c>
      <c r="D370" s="153" t="s">
        <v>183</v>
      </c>
      <c r="E370" s="319">
        <f aca="true" t="shared" si="69" ref="E370:E401">SUM(F370+L370)</f>
        <v>1500</v>
      </c>
      <c r="F370" s="320">
        <f t="shared" si="62"/>
        <v>1500</v>
      </c>
      <c r="G370" s="173"/>
      <c r="H370" s="173"/>
      <c r="I370" s="173"/>
      <c r="J370" s="173"/>
      <c r="K370" s="173">
        <v>1500</v>
      </c>
      <c r="L370" s="162"/>
    </row>
    <row r="371" spans="1:12" ht="12" hidden="1">
      <c r="A371" s="142"/>
      <c r="B371" s="146"/>
      <c r="C371" s="147">
        <v>4430</v>
      </c>
      <c r="D371" s="153" t="s">
        <v>171</v>
      </c>
      <c r="E371" s="319">
        <f t="shared" si="69"/>
        <v>0</v>
      </c>
      <c r="F371" s="320">
        <f t="shared" si="62"/>
        <v>0</v>
      </c>
      <c r="G371" s="173"/>
      <c r="H371" s="173"/>
      <c r="I371" s="173"/>
      <c r="J371" s="173"/>
      <c r="K371" s="173"/>
      <c r="L371" s="162"/>
    </row>
    <row r="372" spans="1:12" ht="24.75" customHeight="1" hidden="1">
      <c r="A372" s="142"/>
      <c r="B372" s="146"/>
      <c r="C372" s="140">
        <v>4440</v>
      </c>
      <c r="D372" s="153" t="s">
        <v>184</v>
      </c>
      <c r="E372" s="319">
        <f t="shared" si="69"/>
        <v>4080</v>
      </c>
      <c r="F372" s="320">
        <f t="shared" si="62"/>
        <v>4080</v>
      </c>
      <c r="G372" s="173"/>
      <c r="H372" s="173"/>
      <c r="I372" s="173"/>
      <c r="J372" s="173"/>
      <c r="K372" s="173">
        <v>4080</v>
      </c>
      <c r="L372" s="162"/>
    </row>
    <row r="373" spans="1:12" ht="36" hidden="1">
      <c r="A373" s="142"/>
      <c r="B373" s="146"/>
      <c r="C373" s="140">
        <v>4700</v>
      </c>
      <c r="D373" s="153" t="s">
        <v>249</v>
      </c>
      <c r="E373" s="319">
        <f t="shared" si="69"/>
        <v>1500</v>
      </c>
      <c r="F373" s="320">
        <f t="shared" si="62"/>
        <v>1500</v>
      </c>
      <c r="G373" s="173"/>
      <c r="H373" s="173"/>
      <c r="I373" s="173"/>
      <c r="J373" s="173"/>
      <c r="K373" s="173">
        <v>1500</v>
      </c>
      <c r="L373" s="162"/>
    </row>
    <row r="374" spans="1:12" ht="48" hidden="1">
      <c r="A374" s="142"/>
      <c r="B374" s="146"/>
      <c r="C374" s="140">
        <v>4740</v>
      </c>
      <c r="D374" s="153" t="s">
        <v>250</v>
      </c>
      <c r="E374" s="319">
        <f t="shared" si="69"/>
        <v>500</v>
      </c>
      <c r="F374" s="320">
        <f t="shared" si="62"/>
        <v>500</v>
      </c>
      <c r="G374" s="173"/>
      <c r="H374" s="173"/>
      <c r="I374" s="173"/>
      <c r="J374" s="173"/>
      <c r="K374" s="173">
        <v>500</v>
      </c>
      <c r="L374" s="162"/>
    </row>
    <row r="375" spans="1:12" ht="36" hidden="1">
      <c r="A375" s="142"/>
      <c r="B375" s="146"/>
      <c r="C375" s="140">
        <v>4750</v>
      </c>
      <c r="D375" s="153" t="s">
        <v>251</v>
      </c>
      <c r="E375" s="319">
        <f t="shared" si="69"/>
        <v>0</v>
      </c>
      <c r="F375" s="320">
        <f t="shared" si="62"/>
        <v>0</v>
      </c>
      <c r="G375" s="173"/>
      <c r="H375" s="173"/>
      <c r="I375" s="173"/>
      <c r="J375" s="173"/>
      <c r="K375" s="173"/>
      <c r="L375" s="162"/>
    </row>
    <row r="376" spans="1:12" s="137" customFormat="1" ht="26.25" customHeight="1">
      <c r="A376" s="132"/>
      <c r="B376" s="146">
        <v>85228</v>
      </c>
      <c r="C376" s="140"/>
      <c r="D376" s="150" t="s">
        <v>132</v>
      </c>
      <c r="E376" s="338">
        <f t="shared" si="69"/>
        <v>95845</v>
      </c>
      <c r="F376" s="319">
        <f>SUM(F377:F391)</f>
        <v>95845</v>
      </c>
      <c r="G376" s="135">
        <f aca="true" t="shared" si="70" ref="G376:L376">SUM(G377:G391)</f>
        <v>86845</v>
      </c>
      <c r="H376" s="135">
        <f t="shared" si="70"/>
        <v>0</v>
      </c>
      <c r="I376" s="135">
        <f t="shared" si="70"/>
        <v>0</v>
      </c>
      <c r="J376" s="135">
        <f t="shared" si="70"/>
        <v>0</v>
      </c>
      <c r="K376" s="135">
        <f t="shared" si="70"/>
        <v>9000</v>
      </c>
      <c r="L376" s="136">
        <f t="shared" si="70"/>
        <v>0</v>
      </c>
    </row>
    <row r="377" spans="1:12" ht="25.5" customHeight="1" hidden="1">
      <c r="A377" s="142"/>
      <c r="B377" s="146"/>
      <c r="C377" s="140">
        <v>3020</v>
      </c>
      <c r="D377" s="153" t="s">
        <v>268</v>
      </c>
      <c r="E377" s="338">
        <f t="shared" si="69"/>
        <v>500</v>
      </c>
      <c r="F377" s="320">
        <f t="shared" si="62"/>
        <v>500</v>
      </c>
      <c r="G377" s="173"/>
      <c r="H377" s="173"/>
      <c r="I377" s="173"/>
      <c r="J377" s="173"/>
      <c r="K377" s="173">
        <v>500</v>
      </c>
      <c r="L377" s="162"/>
    </row>
    <row r="378" spans="1:12" ht="24" hidden="1">
      <c r="A378" s="142"/>
      <c r="B378" s="146"/>
      <c r="C378" s="147">
        <v>4010</v>
      </c>
      <c r="D378" s="153" t="s">
        <v>177</v>
      </c>
      <c r="E378" s="322">
        <f t="shared" si="69"/>
        <v>65000</v>
      </c>
      <c r="F378" s="320">
        <f t="shared" si="62"/>
        <v>65000</v>
      </c>
      <c r="G378" s="173">
        <v>65000</v>
      </c>
      <c r="H378" s="173"/>
      <c r="I378" s="173"/>
      <c r="J378" s="173"/>
      <c r="K378" s="173"/>
      <c r="L378" s="162"/>
    </row>
    <row r="379" spans="1:12" ht="24" hidden="1">
      <c r="A379" s="142"/>
      <c r="B379" s="146"/>
      <c r="C379" s="147">
        <v>4040</v>
      </c>
      <c r="D379" s="153" t="s">
        <v>178</v>
      </c>
      <c r="E379" s="322">
        <f t="shared" si="69"/>
        <v>1356</v>
      </c>
      <c r="F379" s="320">
        <f t="shared" si="62"/>
        <v>1356</v>
      </c>
      <c r="G379" s="173">
        <v>1356</v>
      </c>
      <c r="H379" s="173"/>
      <c r="I379" s="173"/>
      <c r="J379" s="173"/>
      <c r="K379" s="173"/>
      <c r="L379" s="162"/>
    </row>
    <row r="380" spans="1:12" ht="24" hidden="1">
      <c r="A380" s="142"/>
      <c r="B380" s="146"/>
      <c r="C380" s="147">
        <v>4110</v>
      </c>
      <c r="D380" s="153" t="s">
        <v>179</v>
      </c>
      <c r="E380" s="322">
        <f t="shared" si="69"/>
        <v>12570</v>
      </c>
      <c r="F380" s="320">
        <f t="shared" si="62"/>
        <v>12570</v>
      </c>
      <c r="G380" s="173">
        <v>12570</v>
      </c>
      <c r="H380" s="173"/>
      <c r="I380" s="173"/>
      <c r="J380" s="173"/>
      <c r="K380" s="173"/>
      <c r="L380" s="162"/>
    </row>
    <row r="381" spans="1:12" ht="12" hidden="1">
      <c r="A381" s="142"/>
      <c r="B381" s="146"/>
      <c r="C381" s="147">
        <v>4120</v>
      </c>
      <c r="D381" s="153" t="s">
        <v>180</v>
      </c>
      <c r="E381" s="322">
        <f t="shared" si="69"/>
        <v>1919</v>
      </c>
      <c r="F381" s="320">
        <f t="shared" si="62"/>
        <v>1919</v>
      </c>
      <c r="G381" s="173">
        <v>1919</v>
      </c>
      <c r="H381" s="173"/>
      <c r="I381" s="173"/>
      <c r="J381" s="173"/>
      <c r="K381" s="173"/>
      <c r="L381" s="162"/>
    </row>
    <row r="382" spans="1:12" ht="12" hidden="1">
      <c r="A382" s="142"/>
      <c r="B382" s="146"/>
      <c r="C382" s="147">
        <v>4170</v>
      </c>
      <c r="D382" s="153" t="s">
        <v>181</v>
      </c>
      <c r="E382" s="322">
        <f t="shared" si="69"/>
        <v>6000</v>
      </c>
      <c r="F382" s="320">
        <f t="shared" si="62"/>
        <v>6000</v>
      </c>
      <c r="G382" s="173">
        <v>6000</v>
      </c>
      <c r="H382" s="173"/>
      <c r="I382" s="173"/>
      <c r="J382" s="173"/>
      <c r="K382" s="173"/>
      <c r="L382" s="162"/>
    </row>
    <row r="383" spans="1:12" ht="24" hidden="1">
      <c r="A383" s="142"/>
      <c r="B383" s="146"/>
      <c r="C383" s="147">
        <v>4210</v>
      </c>
      <c r="D383" s="153" t="s">
        <v>168</v>
      </c>
      <c r="E383" s="322">
        <f t="shared" si="69"/>
        <v>300</v>
      </c>
      <c r="F383" s="320">
        <f t="shared" si="62"/>
        <v>300</v>
      </c>
      <c r="G383" s="173"/>
      <c r="H383" s="173"/>
      <c r="I383" s="173"/>
      <c r="J383" s="173"/>
      <c r="K383" s="173">
        <v>300</v>
      </c>
      <c r="L383" s="162"/>
    </row>
    <row r="384" spans="1:12" ht="12.75" customHeight="1" hidden="1">
      <c r="A384" s="142"/>
      <c r="B384" s="146"/>
      <c r="C384" s="147">
        <v>4300</v>
      </c>
      <c r="D384" s="153" t="s">
        <v>169</v>
      </c>
      <c r="E384" s="322">
        <f t="shared" si="69"/>
        <v>320</v>
      </c>
      <c r="F384" s="320">
        <f t="shared" si="62"/>
        <v>320</v>
      </c>
      <c r="G384" s="173"/>
      <c r="H384" s="173"/>
      <c r="I384" s="173"/>
      <c r="J384" s="173"/>
      <c r="K384" s="173">
        <v>320</v>
      </c>
      <c r="L384" s="162"/>
    </row>
    <row r="385" spans="1:12" ht="37.5" customHeight="1" hidden="1">
      <c r="A385" s="142"/>
      <c r="B385" s="146"/>
      <c r="C385" s="147">
        <v>4360</v>
      </c>
      <c r="D385" s="153" t="s">
        <v>256</v>
      </c>
      <c r="E385" s="322">
        <f t="shared" si="69"/>
        <v>0</v>
      </c>
      <c r="F385" s="320">
        <f t="shared" si="62"/>
        <v>0</v>
      </c>
      <c r="G385" s="173"/>
      <c r="H385" s="173"/>
      <c r="I385" s="173"/>
      <c r="J385" s="173"/>
      <c r="K385" s="173"/>
      <c r="L385" s="162"/>
    </row>
    <row r="386" spans="1:12" ht="36" customHeight="1" hidden="1">
      <c r="A386" s="142"/>
      <c r="B386" s="146"/>
      <c r="C386" s="147">
        <v>4370</v>
      </c>
      <c r="D386" s="153" t="s">
        <v>260</v>
      </c>
      <c r="E386" s="322">
        <f t="shared" si="69"/>
        <v>200</v>
      </c>
      <c r="F386" s="320">
        <f t="shared" si="62"/>
        <v>200</v>
      </c>
      <c r="G386" s="173"/>
      <c r="H386" s="173"/>
      <c r="I386" s="173"/>
      <c r="J386" s="173"/>
      <c r="K386" s="173">
        <v>200</v>
      </c>
      <c r="L386" s="162"/>
    </row>
    <row r="387" spans="1:12" ht="36" customHeight="1" hidden="1">
      <c r="A387" s="175"/>
      <c r="B387" s="146"/>
      <c r="C387" s="140">
        <v>4410</v>
      </c>
      <c r="D387" s="174" t="s">
        <v>183</v>
      </c>
      <c r="E387" s="322">
        <f t="shared" si="69"/>
        <v>3854</v>
      </c>
      <c r="F387" s="320">
        <f t="shared" si="62"/>
        <v>3854</v>
      </c>
      <c r="G387" s="173"/>
      <c r="H387" s="173"/>
      <c r="I387" s="173"/>
      <c r="J387" s="173"/>
      <c r="K387" s="173">
        <v>3854</v>
      </c>
      <c r="L387" s="162"/>
    </row>
    <row r="388" spans="1:12" ht="24.75" customHeight="1" hidden="1">
      <c r="A388" s="175"/>
      <c r="B388" s="176"/>
      <c r="C388" s="140">
        <v>4440</v>
      </c>
      <c r="D388" s="174" t="s">
        <v>184</v>
      </c>
      <c r="E388" s="322">
        <f t="shared" si="69"/>
        <v>3626</v>
      </c>
      <c r="F388" s="320">
        <f t="shared" si="62"/>
        <v>3626</v>
      </c>
      <c r="G388" s="173"/>
      <c r="H388" s="173"/>
      <c r="I388" s="173"/>
      <c r="J388" s="173"/>
      <c r="K388" s="173">
        <v>3626</v>
      </c>
      <c r="L388" s="162"/>
    </row>
    <row r="389" spans="1:12" ht="36" hidden="1">
      <c r="A389" s="142"/>
      <c r="B389" s="146"/>
      <c r="C389" s="140">
        <v>4700</v>
      </c>
      <c r="D389" s="174" t="s">
        <v>249</v>
      </c>
      <c r="E389" s="322">
        <f t="shared" si="69"/>
        <v>200</v>
      </c>
      <c r="F389" s="320">
        <f t="shared" si="62"/>
        <v>200</v>
      </c>
      <c r="G389" s="173"/>
      <c r="H389" s="173"/>
      <c r="I389" s="173"/>
      <c r="J389" s="173"/>
      <c r="K389" s="173">
        <v>200</v>
      </c>
      <c r="L389" s="162"/>
    </row>
    <row r="390" spans="1:12" ht="48" hidden="1">
      <c r="A390" s="142"/>
      <c r="B390" s="146"/>
      <c r="C390" s="140">
        <v>4740</v>
      </c>
      <c r="D390" s="174" t="s">
        <v>250</v>
      </c>
      <c r="E390" s="322">
        <f t="shared" si="69"/>
        <v>0</v>
      </c>
      <c r="F390" s="320">
        <f t="shared" si="62"/>
        <v>0</v>
      </c>
      <c r="G390" s="173"/>
      <c r="H390" s="173"/>
      <c r="I390" s="173"/>
      <c r="J390" s="173"/>
      <c r="K390" s="173"/>
      <c r="L390" s="162"/>
    </row>
    <row r="391" spans="1:12" ht="36" hidden="1">
      <c r="A391" s="142"/>
      <c r="B391" s="146"/>
      <c r="C391" s="140">
        <v>4750</v>
      </c>
      <c r="D391" s="174" t="s">
        <v>251</v>
      </c>
      <c r="E391" s="322">
        <f t="shared" si="69"/>
        <v>0</v>
      </c>
      <c r="F391" s="320">
        <f t="shared" si="62"/>
        <v>0</v>
      </c>
      <c r="G391" s="173"/>
      <c r="H391" s="173"/>
      <c r="I391" s="173"/>
      <c r="J391" s="173"/>
      <c r="K391" s="173"/>
      <c r="L391" s="162"/>
    </row>
    <row r="392" spans="1:12" s="137" customFormat="1" ht="12">
      <c r="A392" s="405"/>
      <c r="B392" s="156">
        <v>85295</v>
      </c>
      <c r="C392" s="458"/>
      <c r="D392" s="442" t="s">
        <v>114</v>
      </c>
      <c r="E392" s="387">
        <f t="shared" si="69"/>
        <v>99022</v>
      </c>
      <c r="F392" s="332">
        <f aca="true" t="shared" si="71" ref="F392:L392">SUM(F393:F395)</f>
        <v>99022</v>
      </c>
      <c r="G392" s="457">
        <f t="shared" si="71"/>
        <v>0</v>
      </c>
      <c r="H392" s="457">
        <f t="shared" si="71"/>
        <v>0</v>
      </c>
      <c r="I392" s="457">
        <f t="shared" si="71"/>
        <v>0</v>
      </c>
      <c r="J392" s="457">
        <f t="shared" si="71"/>
        <v>0</v>
      </c>
      <c r="K392" s="457">
        <f t="shared" si="71"/>
        <v>99022</v>
      </c>
      <c r="L392" s="177">
        <f t="shared" si="71"/>
        <v>0</v>
      </c>
    </row>
    <row r="393" spans="1:12" s="137" customFormat="1" ht="60" hidden="1">
      <c r="A393" s="132"/>
      <c r="B393" s="146"/>
      <c r="C393" s="140">
        <v>2820</v>
      </c>
      <c r="D393" s="153" t="s">
        <v>269</v>
      </c>
      <c r="E393" s="338">
        <f t="shared" si="69"/>
        <v>0</v>
      </c>
      <c r="F393" s="320">
        <f t="shared" si="62"/>
        <v>0</v>
      </c>
      <c r="G393" s="135"/>
      <c r="H393" s="135"/>
      <c r="I393" s="135">
        <v>0</v>
      </c>
      <c r="J393" s="135"/>
      <c r="K393" s="135"/>
      <c r="L393" s="136"/>
    </row>
    <row r="394" spans="1:12" s="137" customFormat="1" ht="24" hidden="1">
      <c r="A394" s="132"/>
      <c r="B394" s="146"/>
      <c r="C394" s="140">
        <v>3110</v>
      </c>
      <c r="D394" s="153" t="s">
        <v>215</v>
      </c>
      <c r="E394" s="338">
        <f t="shared" si="69"/>
        <v>64022</v>
      </c>
      <c r="F394" s="320">
        <f t="shared" si="62"/>
        <v>64022</v>
      </c>
      <c r="G394" s="135"/>
      <c r="H394" s="135"/>
      <c r="I394" s="135"/>
      <c r="J394" s="135"/>
      <c r="K394" s="135">
        <v>64022</v>
      </c>
      <c r="L394" s="136"/>
    </row>
    <row r="395" spans="1:12" ht="24" hidden="1">
      <c r="A395" s="142"/>
      <c r="B395" s="146"/>
      <c r="C395" s="140">
        <v>3110</v>
      </c>
      <c r="D395" s="153" t="s">
        <v>216</v>
      </c>
      <c r="E395" s="338">
        <f t="shared" si="69"/>
        <v>35000</v>
      </c>
      <c r="F395" s="320">
        <f>SUM(G395:K395)</f>
        <v>35000</v>
      </c>
      <c r="G395" s="173"/>
      <c r="H395" s="173"/>
      <c r="I395" s="173">
        <v>0</v>
      </c>
      <c r="J395" s="173"/>
      <c r="K395" s="173">
        <v>35000</v>
      </c>
      <c r="L395" s="162"/>
    </row>
    <row r="396" spans="1:12" s="121" customFormat="1" ht="24.75" customHeight="1">
      <c r="A396" s="407">
        <v>853</v>
      </c>
      <c r="B396" s="148"/>
      <c r="C396" s="149"/>
      <c r="D396" s="219" t="s">
        <v>153</v>
      </c>
      <c r="E396" s="317">
        <f t="shared" si="69"/>
        <v>244800</v>
      </c>
      <c r="F396" s="324">
        <f>SUM(F397,F407)</f>
        <v>244800</v>
      </c>
      <c r="G396" s="417">
        <f aca="true" t="shared" si="72" ref="G396:L396">SUM(G397,G407)</f>
        <v>152700</v>
      </c>
      <c r="H396" s="417">
        <f t="shared" si="72"/>
        <v>0</v>
      </c>
      <c r="I396" s="417">
        <f t="shared" si="72"/>
        <v>0</v>
      </c>
      <c r="J396" s="417">
        <f t="shared" si="72"/>
        <v>0</v>
      </c>
      <c r="K396" s="417">
        <f t="shared" si="72"/>
        <v>92100</v>
      </c>
      <c r="L396" s="417">
        <f t="shared" si="72"/>
        <v>0</v>
      </c>
    </row>
    <row r="397" spans="1:12" s="137" customFormat="1" ht="12">
      <c r="A397" s="405"/>
      <c r="B397" s="156">
        <v>85333</v>
      </c>
      <c r="C397" s="157"/>
      <c r="D397" s="442" t="s">
        <v>217</v>
      </c>
      <c r="E397" s="331">
        <f t="shared" si="69"/>
        <v>84800</v>
      </c>
      <c r="F397" s="331">
        <f aca="true" t="shared" si="73" ref="F397:L397">SUM(F398:F406)</f>
        <v>84800</v>
      </c>
      <c r="G397" s="177">
        <f t="shared" si="73"/>
        <v>77500</v>
      </c>
      <c r="H397" s="177">
        <f t="shared" si="73"/>
        <v>0</v>
      </c>
      <c r="I397" s="177">
        <f t="shared" si="73"/>
        <v>0</v>
      </c>
      <c r="J397" s="177">
        <f t="shared" si="73"/>
        <v>0</v>
      </c>
      <c r="K397" s="177">
        <f t="shared" si="73"/>
        <v>7300</v>
      </c>
      <c r="L397" s="177">
        <f t="shared" si="73"/>
        <v>0</v>
      </c>
    </row>
    <row r="398" spans="1:12" s="137" customFormat="1" ht="25.5" customHeight="1" hidden="1">
      <c r="A398" s="132"/>
      <c r="B398" s="138"/>
      <c r="C398" s="134">
        <v>3020</v>
      </c>
      <c r="D398" s="217" t="s">
        <v>268</v>
      </c>
      <c r="E398" s="327">
        <f t="shared" si="69"/>
        <v>300</v>
      </c>
      <c r="F398" s="320">
        <f aca="true" t="shared" si="74" ref="F398:F406">SUM(G398:K398)</f>
        <v>300</v>
      </c>
      <c r="G398" s="135"/>
      <c r="H398" s="135"/>
      <c r="I398" s="135"/>
      <c r="J398" s="135"/>
      <c r="K398" s="135">
        <v>300</v>
      </c>
      <c r="L398" s="136"/>
    </row>
    <row r="399" spans="1:12" ht="24" hidden="1">
      <c r="A399" s="142"/>
      <c r="B399" s="146"/>
      <c r="C399" s="147">
        <v>4010</v>
      </c>
      <c r="D399" s="153" t="s">
        <v>177</v>
      </c>
      <c r="E399" s="327">
        <f t="shared" si="69"/>
        <v>50000</v>
      </c>
      <c r="F399" s="320">
        <f t="shared" si="74"/>
        <v>50000</v>
      </c>
      <c r="G399" s="162">
        <v>50000</v>
      </c>
      <c r="H399" s="162"/>
      <c r="I399" s="162"/>
      <c r="J399" s="172"/>
      <c r="K399" s="162"/>
      <c r="L399" s="162"/>
    </row>
    <row r="400" spans="1:12" ht="24" hidden="1">
      <c r="A400" s="142"/>
      <c r="B400" s="146"/>
      <c r="C400" s="147">
        <v>4040</v>
      </c>
      <c r="D400" s="153" t="s">
        <v>178</v>
      </c>
      <c r="E400" s="327">
        <f t="shared" si="69"/>
        <v>0</v>
      </c>
      <c r="F400" s="320">
        <f t="shared" si="74"/>
        <v>0</v>
      </c>
      <c r="G400" s="162"/>
      <c r="H400" s="162"/>
      <c r="I400" s="162"/>
      <c r="J400" s="172"/>
      <c r="K400" s="162"/>
      <c r="L400" s="162"/>
    </row>
    <row r="401" spans="1:12" ht="24" hidden="1">
      <c r="A401" s="142"/>
      <c r="B401" s="146"/>
      <c r="C401" s="147">
        <v>4110</v>
      </c>
      <c r="D401" s="153" t="s">
        <v>179</v>
      </c>
      <c r="E401" s="327">
        <f t="shared" si="69"/>
        <v>10000</v>
      </c>
      <c r="F401" s="320">
        <f t="shared" si="74"/>
        <v>10000</v>
      </c>
      <c r="G401" s="162">
        <v>10000</v>
      </c>
      <c r="H401" s="162"/>
      <c r="I401" s="162"/>
      <c r="J401" s="172"/>
      <c r="K401" s="162"/>
      <c r="L401" s="162"/>
    </row>
    <row r="402" spans="1:12" ht="12" hidden="1">
      <c r="A402" s="142"/>
      <c r="B402" s="146"/>
      <c r="C402" s="147">
        <v>4120</v>
      </c>
      <c r="D402" s="153" t="s">
        <v>180</v>
      </c>
      <c r="E402" s="327">
        <f aca="true" t="shared" si="75" ref="E402:E446">SUM(F402+L402)</f>
        <v>2500</v>
      </c>
      <c r="F402" s="320">
        <f t="shared" si="74"/>
        <v>2500</v>
      </c>
      <c r="G402" s="162">
        <v>2500</v>
      </c>
      <c r="H402" s="394"/>
      <c r="I402" s="162"/>
      <c r="J402" s="172"/>
      <c r="K402" s="162"/>
      <c r="L402" s="162"/>
    </row>
    <row r="403" spans="1:12" ht="12" hidden="1">
      <c r="A403" s="142"/>
      <c r="B403" s="146"/>
      <c r="C403" s="147">
        <v>4170</v>
      </c>
      <c r="D403" s="153"/>
      <c r="E403" s="327">
        <f t="shared" si="75"/>
        <v>15000</v>
      </c>
      <c r="F403" s="320">
        <f t="shared" si="74"/>
        <v>15000</v>
      </c>
      <c r="G403" s="162">
        <v>15000</v>
      </c>
      <c r="H403" s="172"/>
      <c r="I403" s="162"/>
      <c r="J403" s="172"/>
      <c r="K403" s="162"/>
      <c r="L403" s="162"/>
    </row>
    <row r="404" spans="1:12" ht="24" hidden="1">
      <c r="A404" s="142"/>
      <c r="B404" s="146"/>
      <c r="C404" s="147">
        <v>4210</v>
      </c>
      <c r="D404" s="153" t="s">
        <v>168</v>
      </c>
      <c r="E404" s="327">
        <f t="shared" si="75"/>
        <v>2000</v>
      </c>
      <c r="F404" s="320">
        <f t="shared" si="74"/>
        <v>2000</v>
      </c>
      <c r="G404" s="162"/>
      <c r="H404" s="172"/>
      <c r="I404" s="162"/>
      <c r="J404" s="172"/>
      <c r="K404" s="162">
        <v>2000</v>
      </c>
      <c r="L404" s="162"/>
    </row>
    <row r="405" spans="1:12" ht="12" hidden="1">
      <c r="A405" s="142"/>
      <c r="B405" s="146"/>
      <c r="C405" s="147">
        <v>4300</v>
      </c>
      <c r="D405" s="153" t="s">
        <v>169</v>
      </c>
      <c r="E405" s="327">
        <f t="shared" si="75"/>
        <v>500</v>
      </c>
      <c r="F405" s="320">
        <f t="shared" si="74"/>
        <v>500</v>
      </c>
      <c r="G405" s="162"/>
      <c r="H405" s="172"/>
      <c r="I405" s="162"/>
      <c r="J405" s="172"/>
      <c r="K405" s="162">
        <v>500</v>
      </c>
      <c r="L405" s="162"/>
    </row>
    <row r="406" spans="1:12" ht="27" customHeight="1" hidden="1">
      <c r="A406" s="142"/>
      <c r="B406" s="146"/>
      <c r="C406" s="147">
        <v>4440</v>
      </c>
      <c r="D406" s="141" t="s">
        <v>184</v>
      </c>
      <c r="E406" s="325">
        <f t="shared" si="75"/>
        <v>4500</v>
      </c>
      <c r="F406" s="384">
        <f t="shared" si="74"/>
        <v>4500</v>
      </c>
      <c r="G406" s="162"/>
      <c r="H406" s="172"/>
      <c r="I406" s="162"/>
      <c r="J406" s="172"/>
      <c r="K406" s="162">
        <v>4500</v>
      </c>
      <c r="L406" s="162"/>
    </row>
    <row r="407" spans="1:12" s="137" customFormat="1" ht="12">
      <c r="A407" s="132"/>
      <c r="B407" s="146">
        <v>85395</v>
      </c>
      <c r="C407" s="147"/>
      <c r="D407" s="442" t="s">
        <v>114</v>
      </c>
      <c r="E407" s="331">
        <f>SUM(F407+L407)</f>
        <v>160000</v>
      </c>
      <c r="F407" s="334">
        <f aca="true" t="shared" si="76" ref="F407:L407">SUM(F408:F417)</f>
        <v>160000</v>
      </c>
      <c r="G407" s="136">
        <f t="shared" si="76"/>
        <v>75200</v>
      </c>
      <c r="H407" s="136">
        <f t="shared" si="76"/>
        <v>0</v>
      </c>
      <c r="I407" s="136">
        <f t="shared" si="76"/>
        <v>0</v>
      </c>
      <c r="J407" s="136">
        <f t="shared" si="76"/>
        <v>0</v>
      </c>
      <c r="K407" s="136">
        <f t="shared" si="76"/>
        <v>84800</v>
      </c>
      <c r="L407" s="136">
        <f t="shared" si="76"/>
        <v>0</v>
      </c>
    </row>
    <row r="408" spans="1:12" s="137" customFormat="1" ht="12" hidden="1">
      <c r="A408" s="132"/>
      <c r="B408" s="138"/>
      <c r="C408" s="134">
        <v>3110</v>
      </c>
      <c r="D408" s="131"/>
      <c r="E408" s="327">
        <f>SUM(F408+L408)</f>
        <v>20000</v>
      </c>
      <c r="F408" s="320">
        <f>SUM(G408:K408)</f>
        <v>20000</v>
      </c>
      <c r="G408" s="135"/>
      <c r="H408" s="135"/>
      <c r="I408" s="135"/>
      <c r="J408" s="135"/>
      <c r="K408" s="135">
        <v>20000</v>
      </c>
      <c r="L408" s="136"/>
    </row>
    <row r="409" spans="1:12" s="137" customFormat="1" ht="25.5" customHeight="1" hidden="1">
      <c r="A409" s="132"/>
      <c r="B409" s="146"/>
      <c r="C409" s="147">
        <v>3020</v>
      </c>
      <c r="D409" s="164" t="s">
        <v>268</v>
      </c>
      <c r="E409" s="327">
        <f t="shared" si="75"/>
        <v>0</v>
      </c>
      <c r="F409" s="320">
        <f aca="true" t="shared" si="77" ref="F409:F417">SUM(G409:K409)</f>
        <v>0</v>
      </c>
      <c r="G409" s="136"/>
      <c r="H409" s="136"/>
      <c r="I409" s="136"/>
      <c r="J409" s="171"/>
      <c r="K409" s="136"/>
      <c r="L409" s="136"/>
    </row>
    <row r="410" spans="1:12" ht="24" hidden="1">
      <c r="A410" s="142"/>
      <c r="B410" s="146"/>
      <c r="C410" s="147">
        <v>4010</v>
      </c>
      <c r="D410" s="153" t="s">
        <v>177</v>
      </c>
      <c r="E410" s="327">
        <f t="shared" si="75"/>
        <v>53455</v>
      </c>
      <c r="F410" s="320">
        <f t="shared" si="77"/>
        <v>53455</v>
      </c>
      <c r="G410" s="162">
        <v>53455</v>
      </c>
      <c r="H410" s="162"/>
      <c r="I410" s="162"/>
      <c r="J410" s="172"/>
      <c r="K410" s="162"/>
      <c r="L410" s="162"/>
    </row>
    <row r="411" spans="1:12" ht="24" hidden="1">
      <c r="A411" s="142"/>
      <c r="B411" s="146"/>
      <c r="C411" s="147">
        <v>4040</v>
      </c>
      <c r="D411" s="153" t="s">
        <v>178</v>
      </c>
      <c r="E411" s="327">
        <f t="shared" si="75"/>
        <v>0</v>
      </c>
      <c r="F411" s="320">
        <f t="shared" si="77"/>
        <v>0</v>
      </c>
      <c r="G411" s="162"/>
      <c r="H411" s="162"/>
      <c r="I411" s="162"/>
      <c r="J411" s="172"/>
      <c r="K411" s="162"/>
      <c r="L411" s="162"/>
    </row>
    <row r="412" spans="1:12" ht="24" hidden="1">
      <c r="A412" s="142"/>
      <c r="B412" s="146"/>
      <c r="C412" s="147">
        <v>4110</v>
      </c>
      <c r="D412" s="153" t="s">
        <v>179</v>
      </c>
      <c r="E412" s="327">
        <f t="shared" si="75"/>
        <v>10000</v>
      </c>
      <c r="F412" s="320">
        <f t="shared" si="77"/>
        <v>10000</v>
      </c>
      <c r="G412" s="162">
        <v>10000</v>
      </c>
      <c r="H412" s="394"/>
      <c r="I412" s="162"/>
      <c r="J412" s="172"/>
      <c r="K412" s="162"/>
      <c r="L412" s="162"/>
    </row>
    <row r="413" spans="1:12" ht="12" hidden="1">
      <c r="A413" s="142"/>
      <c r="B413" s="146"/>
      <c r="C413" s="147">
        <v>4120</v>
      </c>
      <c r="D413" s="153" t="s">
        <v>180</v>
      </c>
      <c r="E413" s="327">
        <f>SUM(F413+L413)</f>
        <v>1745</v>
      </c>
      <c r="F413" s="320">
        <f t="shared" si="77"/>
        <v>1745</v>
      </c>
      <c r="G413" s="162">
        <v>1745</v>
      </c>
      <c r="H413" s="394"/>
      <c r="I413" s="162"/>
      <c r="J413" s="172"/>
      <c r="K413" s="162"/>
      <c r="L413" s="162"/>
    </row>
    <row r="414" spans="1:12" ht="12" hidden="1">
      <c r="A414" s="142"/>
      <c r="B414" s="146"/>
      <c r="C414" s="147">
        <v>4170</v>
      </c>
      <c r="D414" s="153"/>
      <c r="E414" s="327">
        <f>SUM(F414+L414)</f>
        <v>10000</v>
      </c>
      <c r="F414" s="320">
        <f t="shared" si="77"/>
        <v>10000</v>
      </c>
      <c r="G414" s="162">
        <v>10000</v>
      </c>
      <c r="H414" s="172"/>
      <c r="I414" s="162"/>
      <c r="J414" s="172"/>
      <c r="K414" s="162"/>
      <c r="L414" s="162"/>
    </row>
    <row r="415" spans="1:12" ht="24" hidden="1">
      <c r="A415" s="142"/>
      <c r="B415" s="146"/>
      <c r="C415" s="147">
        <v>4210</v>
      </c>
      <c r="D415" s="153" t="s">
        <v>168</v>
      </c>
      <c r="E415" s="327">
        <f>SUM(F415+L415)</f>
        <v>64800</v>
      </c>
      <c r="F415" s="320">
        <f t="shared" si="77"/>
        <v>64800</v>
      </c>
      <c r="G415" s="162"/>
      <c r="H415" s="172"/>
      <c r="I415" s="162"/>
      <c r="J415" s="172"/>
      <c r="K415" s="162">
        <v>64800</v>
      </c>
      <c r="L415" s="162"/>
    </row>
    <row r="416" spans="1:12" ht="12" hidden="1">
      <c r="A416" s="142"/>
      <c r="B416" s="146"/>
      <c r="C416" s="147">
        <v>4300</v>
      </c>
      <c r="D416" s="153" t="s">
        <v>169</v>
      </c>
      <c r="E416" s="327">
        <f>SUM(F416+L416)</f>
        <v>0</v>
      </c>
      <c r="F416" s="320">
        <f t="shared" si="77"/>
        <v>0</v>
      </c>
      <c r="G416" s="162"/>
      <c r="H416" s="172"/>
      <c r="I416" s="162"/>
      <c r="J416" s="172"/>
      <c r="K416" s="162"/>
      <c r="L416" s="162"/>
    </row>
    <row r="417" spans="1:12" ht="27" customHeight="1" hidden="1">
      <c r="A417" s="142"/>
      <c r="B417" s="146"/>
      <c r="C417" s="147">
        <v>4440</v>
      </c>
      <c r="D417" s="153" t="s">
        <v>184</v>
      </c>
      <c r="E417" s="335">
        <f>SUM(F417+L417)</f>
        <v>0</v>
      </c>
      <c r="F417" s="320">
        <f t="shared" si="77"/>
        <v>0</v>
      </c>
      <c r="G417" s="162"/>
      <c r="H417" s="172"/>
      <c r="I417" s="162"/>
      <c r="J417" s="172"/>
      <c r="K417" s="162"/>
      <c r="L417" s="162"/>
    </row>
    <row r="418" spans="1:12" s="121" customFormat="1" ht="25.5">
      <c r="A418" s="128">
        <v>854</v>
      </c>
      <c r="B418" s="158"/>
      <c r="C418" s="149"/>
      <c r="D418" s="219" t="s">
        <v>134</v>
      </c>
      <c r="E418" s="323">
        <f t="shared" si="75"/>
        <v>48421</v>
      </c>
      <c r="F418" s="395">
        <f aca="true" t="shared" si="78" ref="F418:L418">SUM(F419,F440)</f>
        <v>48421</v>
      </c>
      <c r="G418" s="417">
        <f t="shared" si="78"/>
        <v>31155</v>
      </c>
      <c r="H418" s="432">
        <f t="shared" si="78"/>
        <v>0</v>
      </c>
      <c r="I418" s="417">
        <f t="shared" si="78"/>
        <v>0</v>
      </c>
      <c r="J418" s="417">
        <f t="shared" si="78"/>
        <v>0</v>
      </c>
      <c r="K418" s="417">
        <f t="shared" si="78"/>
        <v>17266</v>
      </c>
      <c r="L418" s="417">
        <f t="shared" si="78"/>
        <v>0</v>
      </c>
    </row>
    <row r="419" spans="1:12" s="137" customFormat="1" ht="12">
      <c r="A419" s="132"/>
      <c r="B419" s="138">
        <v>85401</v>
      </c>
      <c r="C419" s="140"/>
      <c r="D419" s="150" t="s">
        <v>135</v>
      </c>
      <c r="E419" s="322">
        <f t="shared" si="75"/>
        <v>48175</v>
      </c>
      <c r="F419" s="334">
        <f aca="true" t="shared" si="79" ref="F419:L419">SUM(F420:F439)</f>
        <v>48175</v>
      </c>
      <c r="G419" s="136">
        <f t="shared" si="79"/>
        <v>31155</v>
      </c>
      <c r="H419" s="136">
        <f t="shared" si="79"/>
        <v>0</v>
      </c>
      <c r="I419" s="136">
        <f t="shared" si="79"/>
        <v>0</v>
      </c>
      <c r="J419" s="136">
        <f t="shared" si="79"/>
        <v>0</v>
      </c>
      <c r="K419" s="136">
        <f t="shared" si="79"/>
        <v>17020</v>
      </c>
      <c r="L419" s="136">
        <f t="shared" si="79"/>
        <v>0</v>
      </c>
    </row>
    <row r="420" spans="1:12" ht="27" customHeight="1" hidden="1">
      <c r="A420" s="175"/>
      <c r="B420" s="386"/>
      <c r="C420" s="391">
        <v>3020</v>
      </c>
      <c r="D420" s="153" t="s">
        <v>268</v>
      </c>
      <c r="E420" s="385">
        <f t="shared" si="75"/>
        <v>2750</v>
      </c>
      <c r="F420" s="320">
        <f aca="true" t="shared" si="80" ref="F420:F441">SUM(G420:K420)</f>
        <v>2750</v>
      </c>
      <c r="G420" s="173"/>
      <c r="H420" s="173"/>
      <c r="I420" s="173"/>
      <c r="J420" s="173"/>
      <c r="K420" s="173">
        <v>2750</v>
      </c>
      <c r="L420" s="162"/>
    </row>
    <row r="421" spans="1:12" ht="24" hidden="1">
      <c r="A421" s="142"/>
      <c r="B421" s="146"/>
      <c r="C421" s="147">
        <v>4010</v>
      </c>
      <c r="D421" s="153" t="s">
        <v>177</v>
      </c>
      <c r="E421" s="327">
        <f t="shared" si="75"/>
        <v>24600</v>
      </c>
      <c r="F421" s="320">
        <f t="shared" si="80"/>
        <v>24600</v>
      </c>
      <c r="G421" s="162">
        <v>24600</v>
      </c>
      <c r="H421" s="162"/>
      <c r="I421" s="162"/>
      <c r="J421" s="172"/>
      <c r="K421" s="162"/>
      <c r="L421" s="162"/>
    </row>
    <row r="422" spans="1:12" ht="24" hidden="1">
      <c r="A422" s="142"/>
      <c r="B422" s="146"/>
      <c r="C422" s="147">
        <v>4040</v>
      </c>
      <c r="D422" s="153" t="s">
        <v>178</v>
      </c>
      <c r="E422" s="327">
        <f t="shared" si="75"/>
        <v>1470</v>
      </c>
      <c r="F422" s="320">
        <f t="shared" si="80"/>
        <v>1470</v>
      </c>
      <c r="G422" s="162">
        <v>1470</v>
      </c>
      <c r="H422" s="162"/>
      <c r="I422" s="162"/>
      <c r="J422" s="172"/>
      <c r="K422" s="162"/>
      <c r="L422" s="162"/>
    </row>
    <row r="423" spans="1:12" ht="24" hidden="1">
      <c r="A423" s="142"/>
      <c r="B423" s="146"/>
      <c r="C423" s="147">
        <v>4110</v>
      </c>
      <c r="D423" s="153" t="s">
        <v>179</v>
      </c>
      <c r="E423" s="327">
        <f t="shared" si="75"/>
        <v>4390</v>
      </c>
      <c r="F423" s="320">
        <f t="shared" si="80"/>
        <v>4390</v>
      </c>
      <c r="G423" s="162">
        <v>4390</v>
      </c>
      <c r="H423" s="162"/>
      <c r="I423" s="162"/>
      <c r="J423" s="172"/>
      <c r="K423" s="162"/>
      <c r="L423" s="162"/>
    </row>
    <row r="424" spans="1:12" ht="12" hidden="1">
      <c r="A424" s="142"/>
      <c r="B424" s="146"/>
      <c r="C424" s="147">
        <v>4120</v>
      </c>
      <c r="D424" s="153" t="s">
        <v>180</v>
      </c>
      <c r="E424" s="327">
        <f t="shared" si="75"/>
        <v>695</v>
      </c>
      <c r="F424" s="320">
        <f t="shared" si="80"/>
        <v>695</v>
      </c>
      <c r="G424" s="162">
        <v>695</v>
      </c>
      <c r="H424" s="162"/>
      <c r="I424" s="162"/>
      <c r="J424" s="172"/>
      <c r="K424" s="162"/>
      <c r="L424" s="162"/>
    </row>
    <row r="425" spans="1:12" ht="24" hidden="1">
      <c r="A425" s="142"/>
      <c r="B425" s="146"/>
      <c r="C425" s="147">
        <v>4210</v>
      </c>
      <c r="D425" s="153" t="s">
        <v>168</v>
      </c>
      <c r="E425" s="327">
        <f t="shared" si="75"/>
        <v>7000</v>
      </c>
      <c r="F425" s="320">
        <f t="shared" si="80"/>
        <v>7000</v>
      </c>
      <c r="G425" s="162"/>
      <c r="H425" s="172"/>
      <c r="I425" s="162"/>
      <c r="J425" s="172"/>
      <c r="K425" s="162">
        <v>7000</v>
      </c>
      <c r="L425" s="162"/>
    </row>
    <row r="426" spans="1:12" ht="12" hidden="1">
      <c r="A426" s="142"/>
      <c r="B426" s="146"/>
      <c r="C426" s="147">
        <v>4220</v>
      </c>
      <c r="D426" s="153" t="s">
        <v>209</v>
      </c>
      <c r="E426" s="327">
        <f t="shared" si="75"/>
        <v>0</v>
      </c>
      <c r="F426" s="320">
        <f t="shared" si="80"/>
        <v>0</v>
      </c>
      <c r="G426" s="162"/>
      <c r="H426" s="172"/>
      <c r="I426" s="162"/>
      <c r="J426" s="172"/>
      <c r="K426" s="162"/>
      <c r="L426" s="162"/>
    </row>
    <row r="427" spans="1:12" ht="24" hidden="1">
      <c r="A427" s="142"/>
      <c r="B427" s="146"/>
      <c r="C427" s="147">
        <v>4240</v>
      </c>
      <c r="D427" s="153" t="s">
        <v>198</v>
      </c>
      <c r="E427" s="327">
        <f t="shared" si="75"/>
        <v>2500</v>
      </c>
      <c r="F427" s="320">
        <f t="shared" si="80"/>
        <v>2500</v>
      </c>
      <c r="G427" s="162"/>
      <c r="H427" s="172"/>
      <c r="I427" s="162"/>
      <c r="J427" s="172"/>
      <c r="K427" s="162">
        <v>2500</v>
      </c>
      <c r="L427" s="162"/>
    </row>
    <row r="428" spans="1:12" ht="12" hidden="1">
      <c r="A428" s="142"/>
      <c r="B428" s="146"/>
      <c r="C428" s="147">
        <v>4260</v>
      </c>
      <c r="D428" s="153" t="s">
        <v>182</v>
      </c>
      <c r="E428" s="327">
        <f t="shared" si="75"/>
        <v>1000</v>
      </c>
      <c r="F428" s="320">
        <f t="shared" si="80"/>
        <v>1000</v>
      </c>
      <c r="G428" s="162"/>
      <c r="H428" s="172"/>
      <c r="I428" s="162"/>
      <c r="J428" s="172"/>
      <c r="K428" s="162">
        <v>1000</v>
      </c>
      <c r="L428" s="162"/>
    </row>
    <row r="429" spans="1:12" ht="12" hidden="1">
      <c r="A429" s="142"/>
      <c r="B429" s="146"/>
      <c r="C429" s="147">
        <v>4270</v>
      </c>
      <c r="D429" s="153" t="s">
        <v>172</v>
      </c>
      <c r="E429" s="327">
        <f t="shared" si="75"/>
        <v>0</v>
      </c>
      <c r="F429" s="320">
        <f t="shared" si="80"/>
        <v>0</v>
      </c>
      <c r="G429" s="162"/>
      <c r="H429" s="172"/>
      <c r="I429" s="162"/>
      <c r="J429" s="172"/>
      <c r="K429" s="162"/>
      <c r="L429" s="162"/>
    </row>
    <row r="430" spans="1:12" ht="12" hidden="1">
      <c r="A430" s="142"/>
      <c r="B430" s="146"/>
      <c r="C430" s="147">
        <v>4280</v>
      </c>
      <c r="D430" s="153" t="s">
        <v>199</v>
      </c>
      <c r="E430" s="327">
        <f t="shared" si="75"/>
        <v>100</v>
      </c>
      <c r="F430" s="320">
        <f t="shared" si="80"/>
        <v>100</v>
      </c>
      <c r="G430" s="162"/>
      <c r="H430" s="172"/>
      <c r="I430" s="162"/>
      <c r="J430" s="172"/>
      <c r="K430" s="162">
        <v>100</v>
      </c>
      <c r="L430" s="162"/>
    </row>
    <row r="431" spans="1:12" ht="12" hidden="1">
      <c r="A431" s="142"/>
      <c r="B431" s="146"/>
      <c r="C431" s="147">
        <v>4300</v>
      </c>
      <c r="D431" s="153" t="s">
        <v>169</v>
      </c>
      <c r="E431" s="327">
        <f t="shared" si="75"/>
        <v>700</v>
      </c>
      <c r="F431" s="320">
        <f t="shared" si="80"/>
        <v>700</v>
      </c>
      <c r="G431" s="162"/>
      <c r="H431" s="172"/>
      <c r="I431" s="162"/>
      <c r="J431" s="172"/>
      <c r="K431" s="162">
        <v>700</v>
      </c>
      <c r="L431" s="162"/>
    </row>
    <row r="432" spans="1:12" ht="36" hidden="1">
      <c r="A432" s="142"/>
      <c r="B432" s="146"/>
      <c r="C432" s="147">
        <v>4360</v>
      </c>
      <c r="D432" s="153" t="s">
        <v>256</v>
      </c>
      <c r="E432" s="327">
        <f t="shared" si="75"/>
        <v>0</v>
      </c>
      <c r="F432" s="320">
        <f t="shared" si="80"/>
        <v>0</v>
      </c>
      <c r="G432" s="162"/>
      <c r="H432" s="172"/>
      <c r="I432" s="162"/>
      <c r="J432" s="172"/>
      <c r="K432" s="162"/>
      <c r="L432" s="162"/>
    </row>
    <row r="433" spans="1:12" ht="36" hidden="1">
      <c r="A433" s="142"/>
      <c r="B433" s="146"/>
      <c r="C433" s="147">
        <v>4370</v>
      </c>
      <c r="D433" s="153" t="s">
        <v>260</v>
      </c>
      <c r="E433" s="327">
        <f t="shared" si="75"/>
        <v>600</v>
      </c>
      <c r="F433" s="320">
        <f t="shared" si="80"/>
        <v>600</v>
      </c>
      <c r="G433" s="162"/>
      <c r="H433" s="172"/>
      <c r="I433" s="162"/>
      <c r="J433" s="172"/>
      <c r="K433" s="162">
        <v>600</v>
      </c>
      <c r="L433" s="162"/>
    </row>
    <row r="434" spans="1:12" ht="36" hidden="1">
      <c r="A434" s="142"/>
      <c r="B434" s="146"/>
      <c r="C434" s="147">
        <v>4390</v>
      </c>
      <c r="D434" s="153" t="s">
        <v>262</v>
      </c>
      <c r="E434" s="327">
        <f t="shared" si="75"/>
        <v>0</v>
      </c>
      <c r="F434" s="320">
        <f t="shared" si="80"/>
        <v>0</v>
      </c>
      <c r="G434" s="162"/>
      <c r="H434" s="172"/>
      <c r="I434" s="162"/>
      <c r="J434" s="172"/>
      <c r="K434" s="162"/>
      <c r="L434" s="162"/>
    </row>
    <row r="435" spans="1:12" ht="25.5" customHeight="1" hidden="1">
      <c r="A435" s="142"/>
      <c r="B435" s="146"/>
      <c r="C435" s="147">
        <v>4440</v>
      </c>
      <c r="D435" s="153" t="s">
        <v>184</v>
      </c>
      <c r="E435" s="327">
        <f t="shared" si="75"/>
        <v>2370</v>
      </c>
      <c r="F435" s="320">
        <f t="shared" si="80"/>
        <v>2370</v>
      </c>
      <c r="G435" s="162"/>
      <c r="H435" s="172"/>
      <c r="I435" s="162"/>
      <c r="J435" s="172"/>
      <c r="K435" s="162">
        <v>2370</v>
      </c>
      <c r="L435" s="162"/>
    </row>
    <row r="436" spans="1:12" ht="36" hidden="1">
      <c r="A436" s="142"/>
      <c r="B436" s="146"/>
      <c r="C436" s="147">
        <v>4700</v>
      </c>
      <c r="D436" s="153" t="s">
        <v>249</v>
      </c>
      <c r="E436" s="327">
        <f t="shared" si="75"/>
        <v>0</v>
      </c>
      <c r="F436" s="320">
        <f t="shared" si="80"/>
        <v>0</v>
      </c>
      <c r="G436" s="162"/>
      <c r="H436" s="172"/>
      <c r="I436" s="162"/>
      <c r="J436" s="172"/>
      <c r="K436" s="162"/>
      <c r="L436" s="162"/>
    </row>
    <row r="437" spans="1:12" ht="48" hidden="1">
      <c r="A437" s="142"/>
      <c r="B437" s="146"/>
      <c r="C437" s="147">
        <v>4740</v>
      </c>
      <c r="D437" s="153" t="s">
        <v>250</v>
      </c>
      <c r="E437" s="327">
        <f t="shared" si="75"/>
        <v>0</v>
      </c>
      <c r="F437" s="320">
        <f t="shared" si="80"/>
        <v>0</v>
      </c>
      <c r="G437" s="162"/>
      <c r="H437" s="172"/>
      <c r="I437" s="162"/>
      <c r="J437" s="172"/>
      <c r="K437" s="162"/>
      <c r="L437" s="162"/>
    </row>
    <row r="438" spans="1:12" ht="36" hidden="1">
      <c r="A438" s="142"/>
      <c r="B438" s="146"/>
      <c r="C438" s="147">
        <v>4750</v>
      </c>
      <c r="D438" s="153" t="s">
        <v>251</v>
      </c>
      <c r="E438" s="327">
        <f t="shared" si="75"/>
        <v>0</v>
      </c>
      <c r="F438" s="320">
        <f t="shared" si="80"/>
        <v>0</v>
      </c>
      <c r="G438" s="162"/>
      <c r="H438" s="172"/>
      <c r="I438" s="162"/>
      <c r="J438" s="172"/>
      <c r="K438" s="162"/>
      <c r="L438" s="162"/>
    </row>
    <row r="439" spans="1:12" ht="24" hidden="1">
      <c r="A439" s="142"/>
      <c r="B439" s="146"/>
      <c r="C439" s="147">
        <v>6060</v>
      </c>
      <c r="D439" s="153" t="s">
        <v>263</v>
      </c>
      <c r="E439" s="327">
        <f t="shared" si="75"/>
        <v>0</v>
      </c>
      <c r="F439" s="320">
        <f t="shared" si="80"/>
        <v>0</v>
      </c>
      <c r="G439" s="162"/>
      <c r="H439" s="172"/>
      <c r="I439" s="162"/>
      <c r="J439" s="172"/>
      <c r="K439" s="162"/>
      <c r="L439" s="162">
        <v>0</v>
      </c>
    </row>
    <row r="440" spans="1:12" s="137" customFormat="1" ht="24">
      <c r="A440" s="405"/>
      <c r="B440" s="156">
        <v>85446</v>
      </c>
      <c r="C440" s="157"/>
      <c r="D440" s="442" t="s">
        <v>205</v>
      </c>
      <c r="E440" s="332">
        <f t="shared" si="75"/>
        <v>246</v>
      </c>
      <c r="F440" s="331">
        <f aca="true" t="shared" si="81" ref="F440:L440">SUM(F441:F441)</f>
        <v>246</v>
      </c>
      <c r="G440" s="177">
        <f t="shared" si="81"/>
        <v>0</v>
      </c>
      <c r="H440" s="177">
        <f t="shared" si="81"/>
        <v>0</v>
      </c>
      <c r="I440" s="177">
        <f t="shared" si="81"/>
        <v>0</v>
      </c>
      <c r="J440" s="177">
        <f t="shared" si="81"/>
        <v>0</v>
      </c>
      <c r="K440" s="177">
        <f t="shared" si="81"/>
        <v>246</v>
      </c>
      <c r="L440" s="177">
        <f t="shared" si="81"/>
        <v>0</v>
      </c>
    </row>
    <row r="441" spans="1:12" ht="12" hidden="1">
      <c r="A441" s="399"/>
      <c r="B441" s="389"/>
      <c r="C441" s="400">
        <v>4300</v>
      </c>
      <c r="D441" s="403" t="s">
        <v>169</v>
      </c>
      <c r="E441" s="328">
        <f t="shared" si="75"/>
        <v>246</v>
      </c>
      <c r="F441" s="398">
        <f t="shared" si="80"/>
        <v>246</v>
      </c>
      <c r="G441" s="433"/>
      <c r="H441" s="433"/>
      <c r="I441" s="433"/>
      <c r="J441" s="433"/>
      <c r="K441" s="433">
        <v>246</v>
      </c>
      <c r="L441" s="163"/>
    </row>
    <row r="442" spans="1:12" s="121" customFormat="1" ht="25.5">
      <c r="A442" s="142">
        <v>900</v>
      </c>
      <c r="B442" s="146"/>
      <c r="C442" s="159"/>
      <c r="D442" s="220" t="s">
        <v>157</v>
      </c>
      <c r="E442" s="339">
        <f t="shared" si="75"/>
        <v>1655500</v>
      </c>
      <c r="F442" s="323">
        <f>SUM(F443,F449,F454,F457,F462)</f>
        <v>241500</v>
      </c>
      <c r="G442" s="427">
        <f aca="true" t="shared" si="82" ref="G442:L442">SUM(G443,G449,G454,G457,G462)</f>
        <v>0</v>
      </c>
      <c r="H442" s="427">
        <f t="shared" si="82"/>
        <v>0</v>
      </c>
      <c r="I442" s="427">
        <f t="shared" si="82"/>
        <v>0</v>
      </c>
      <c r="J442" s="427">
        <f t="shared" si="82"/>
        <v>0</v>
      </c>
      <c r="K442" s="427">
        <f t="shared" si="82"/>
        <v>241500</v>
      </c>
      <c r="L442" s="427">
        <f t="shared" si="82"/>
        <v>1414000</v>
      </c>
    </row>
    <row r="443" spans="1:12" s="137" customFormat="1" ht="24.75" customHeight="1">
      <c r="A443" s="132"/>
      <c r="B443" s="146">
        <v>90001</v>
      </c>
      <c r="C443" s="147"/>
      <c r="D443" s="150" t="s">
        <v>158</v>
      </c>
      <c r="E443" s="319">
        <f t="shared" si="75"/>
        <v>1314000</v>
      </c>
      <c r="F443" s="322">
        <f aca="true" t="shared" si="83" ref="F443:L443">SUM(F444:F448)</f>
        <v>0</v>
      </c>
      <c r="G443" s="136">
        <f t="shared" si="83"/>
        <v>0</v>
      </c>
      <c r="H443" s="136">
        <f t="shared" si="83"/>
        <v>0</v>
      </c>
      <c r="I443" s="136">
        <f t="shared" si="83"/>
        <v>0</v>
      </c>
      <c r="J443" s="136">
        <f t="shared" si="83"/>
        <v>0</v>
      </c>
      <c r="K443" s="136">
        <f t="shared" si="83"/>
        <v>0</v>
      </c>
      <c r="L443" s="136">
        <f t="shared" si="83"/>
        <v>1314000</v>
      </c>
    </row>
    <row r="444" spans="1:12" ht="15.75" customHeight="1" hidden="1">
      <c r="A444" s="142"/>
      <c r="B444" s="146"/>
      <c r="C444" s="147">
        <v>4260</v>
      </c>
      <c r="D444" s="153" t="s">
        <v>182</v>
      </c>
      <c r="E444" s="327">
        <f t="shared" si="75"/>
        <v>0</v>
      </c>
      <c r="F444" s="320">
        <f aca="true" t="shared" si="84" ref="F444:F465">SUM(G444:K444)</f>
        <v>0</v>
      </c>
      <c r="G444" s="162"/>
      <c r="H444" s="172"/>
      <c r="I444" s="162"/>
      <c r="J444" s="172"/>
      <c r="K444" s="162"/>
      <c r="L444" s="162"/>
    </row>
    <row r="445" spans="1:12" ht="27" customHeight="1" hidden="1">
      <c r="A445" s="142"/>
      <c r="B445" s="146"/>
      <c r="C445" s="147">
        <v>4300</v>
      </c>
      <c r="D445" s="153" t="s">
        <v>303</v>
      </c>
      <c r="E445" s="327">
        <f t="shared" si="75"/>
        <v>0</v>
      </c>
      <c r="F445" s="320">
        <f t="shared" si="84"/>
        <v>0</v>
      </c>
      <c r="G445" s="162"/>
      <c r="H445" s="172"/>
      <c r="I445" s="162"/>
      <c r="J445" s="172"/>
      <c r="K445" s="162"/>
      <c r="L445" s="162"/>
    </row>
    <row r="446" spans="1:12" ht="27" customHeight="1" hidden="1">
      <c r="A446" s="142"/>
      <c r="B446" s="146"/>
      <c r="C446" s="147">
        <v>6010</v>
      </c>
      <c r="D446" s="153"/>
      <c r="E446" s="327">
        <f t="shared" si="75"/>
        <v>1314000</v>
      </c>
      <c r="F446" s="320">
        <f t="shared" si="84"/>
        <v>0</v>
      </c>
      <c r="G446" s="162"/>
      <c r="H446" s="172"/>
      <c r="I446" s="162"/>
      <c r="J446" s="172"/>
      <c r="K446" s="162"/>
      <c r="L446" s="162">
        <v>1314000</v>
      </c>
    </row>
    <row r="447" spans="1:12" ht="24" hidden="1">
      <c r="A447" s="142"/>
      <c r="B447" s="146"/>
      <c r="C447" s="147">
        <v>6050</v>
      </c>
      <c r="D447" s="153" t="s">
        <v>186</v>
      </c>
      <c r="E447" s="327">
        <f aca="true" t="shared" si="85" ref="E447:E486">SUM(F447+L447)</f>
        <v>0</v>
      </c>
      <c r="F447" s="320">
        <f t="shared" si="84"/>
        <v>0</v>
      </c>
      <c r="G447" s="162"/>
      <c r="H447" s="172"/>
      <c r="I447" s="162"/>
      <c r="J447" s="172"/>
      <c r="K447" s="162"/>
      <c r="L447" s="162"/>
    </row>
    <row r="448" spans="1:12" ht="72" hidden="1">
      <c r="A448" s="142"/>
      <c r="B448" s="146"/>
      <c r="C448" s="147">
        <v>6610</v>
      </c>
      <c r="D448" s="164" t="s">
        <v>229</v>
      </c>
      <c r="E448" s="327">
        <f t="shared" si="85"/>
        <v>0</v>
      </c>
      <c r="F448" s="320">
        <f t="shared" si="84"/>
        <v>0</v>
      </c>
      <c r="G448" s="162"/>
      <c r="H448" s="172"/>
      <c r="I448" s="162"/>
      <c r="J448" s="172"/>
      <c r="K448" s="162"/>
      <c r="L448" s="162">
        <v>0</v>
      </c>
    </row>
    <row r="449" spans="1:12" s="137" customFormat="1" ht="14.25" customHeight="1">
      <c r="A449" s="132"/>
      <c r="B449" s="146">
        <v>90002</v>
      </c>
      <c r="C449" s="147"/>
      <c r="D449" s="150" t="s">
        <v>218</v>
      </c>
      <c r="E449" s="338">
        <f t="shared" si="85"/>
        <v>22500</v>
      </c>
      <c r="F449" s="322">
        <f aca="true" t="shared" si="86" ref="F449:L449">SUM(F450:F453)</f>
        <v>22500</v>
      </c>
      <c r="G449" s="136">
        <f t="shared" si="86"/>
        <v>0</v>
      </c>
      <c r="H449" s="136">
        <f t="shared" si="86"/>
        <v>0</v>
      </c>
      <c r="I449" s="136">
        <f t="shared" si="86"/>
        <v>0</v>
      </c>
      <c r="J449" s="136">
        <f t="shared" si="86"/>
        <v>0</v>
      </c>
      <c r="K449" s="136">
        <f t="shared" si="86"/>
        <v>22500</v>
      </c>
      <c r="L449" s="136">
        <f t="shared" si="86"/>
        <v>0</v>
      </c>
    </row>
    <row r="450" spans="1:12" ht="24.75" customHeight="1" hidden="1">
      <c r="A450" s="142"/>
      <c r="B450" s="146"/>
      <c r="C450" s="147">
        <v>4210</v>
      </c>
      <c r="D450" s="153" t="s">
        <v>168</v>
      </c>
      <c r="E450" s="327">
        <f t="shared" si="85"/>
        <v>5000</v>
      </c>
      <c r="F450" s="320">
        <f t="shared" si="84"/>
        <v>5000</v>
      </c>
      <c r="G450" s="162"/>
      <c r="H450" s="172"/>
      <c r="I450" s="162"/>
      <c r="J450" s="172"/>
      <c r="K450" s="162">
        <v>5000</v>
      </c>
      <c r="L450" s="162"/>
    </row>
    <row r="451" spans="1:12" ht="15.75" customHeight="1" hidden="1">
      <c r="A451" s="142"/>
      <c r="B451" s="146"/>
      <c r="C451" s="147">
        <v>4300</v>
      </c>
      <c r="D451" s="153" t="s">
        <v>169</v>
      </c>
      <c r="E451" s="327">
        <f t="shared" si="85"/>
        <v>5000</v>
      </c>
      <c r="F451" s="320">
        <f t="shared" si="84"/>
        <v>5000</v>
      </c>
      <c r="G451" s="162"/>
      <c r="H451" s="172"/>
      <c r="I451" s="162"/>
      <c r="J451" s="172"/>
      <c r="K451" s="162">
        <v>5000</v>
      </c>
      <c r="L451" s="162"/>
    </row>
    <row r="452" spans="1:12" ht="15.75" customHeight="1" hidden="1">
      <c r="A452" s="142"/>
      <c r="B452" s="146"/>
      <c r="C452" s="147">
        <v>4430</v>
      </c>
      <c r="D452" s="153" t="s">
        <v>171</v>
      </c>
      <c r="E452" s="327">
        <f t="shared" si="85"/>
        <v>12500</v>
      </c>
      <c r="F452" s="320">
        <f t="shared" si="84"/>
        <v>12500</v>
      </c>
      <c r="G452" s="162"/>
      <c r="H452" s="172"/>
      <c r="I452" s="162"/>
      <c r="J452" s="172"/>
      <c r="K452" s="162">
        <v>12500</v>
      </c>
      <c r="L452" s="162"/>
    </row>
    <row r="453" spans="1:12" ht="72" hidden="1">
      <c r="A453" s="142"/>
      <c r="B453" s="146"/>
      <c r="C453" s="147">
        <v>6610</v>
      </c>
      <c r="D453" s="164" t="s">
        <v>229</v>
      </c>
      <c r="E453" s="327">
        <f t="shared" si="85"/>
        <v>0</v>
      </c>
      <c r="F453" s="320">
        <f t="shared" si="84"/>
        <v>0</v>
      </c>
      <c r="G453" s="162"/>
      <c r="H453" s="172"/>
      <c r="I453" s="162"/>
      <c r="J453" s="172"/>
      <c r="K453" s="162"/>
      <c r="L453" s="162">
        <v>0</v>
      </c>
    </row>
    <row r="454" spans="1:12" s="137" customFormat="1" ht="15" customHeight="1">
      <c r="A454" s="132"/>
      <c r="B454" s="146">
        <v>90003</v>
      </c>
      <c r="C454" s="147"/>
      <c r="D454" s="150" t="s">
        <v>219</v>
      </c>
      <c r="E454" s="338">
        <f t="shared" si="85"/>
        <v>8000</v>
      </c>
      <c r="F454" s="322">
        <f aca="true" t="shared" si="87" ref="F454:L454">SUM(F455:F456)</f>
        <v>8000</v>
      </c>
      <c r="G454" s="136">
        <f t="shared" si="87"/>
        <v>0</v>
      </c>
      <c r="H454" s="136">
        <f t="shared" si="87"/>
        <v>0</v>
      </c>
      <c r="I454" s="136">
        <f t="shared" si="87"/>
        <v>0</v>
      </c>
      <c r="J454" s="136">
        <f t="shared" si="87"/>
        <v>0</v>
      </c>
      <c r="K454" s="136">
        <f t="shared" si="87"/>
        <v>8000</v>
      </c>
      <c r="L454" s="136">
        <f t="shared" si="87"/>
        <v>0</v>
      </c>
    </row>
    <row r="455" spans="1:12" ht="15.75" customHeight="1" hidden="1">
      <c r="A455" s="142"/>
      <c r="B455" s="146"/>
      <c r="C455" s="147">
        <v>4300</v>
      </c>
      <c r="D455" s="153" t="s">
        <v>169</v>
      </c>
      <c r="E455" s="327">
        <f t="shared" si="85"/>
        <v>8000</v>
      </c>
      <c r="F455" s="320">
        <f t="shared" si="84"/>
        <v>8000</v>
      </c>
      <c r="G455" s="162"/>
      <c r="H455" s="172"/>
      <c r="I455" s="162"/>
      <c r="J455" s="172"/>
      <c r="K455" s="162">
        <v>8000</v>
      </c>
      <c r="L455" s="162"/>
    </row>
    <row r="456" spans="1:12" ht="26.25" customHeight="1" hidden="1">
      <c r="A456" s="142"/>
      <c r="B456" s="146"/>
      <c r="C456" s="147">
        <v>4530</v>
      </c>
      <c r="D456" s="153" t="s">
        <v>185</v>
      </c>
      <c r="E456" s="327">
        <f t="shared" si="85"/>
        <v>0</v>
      </c>
      <c r="F456" s="320">
        <f t="shared" si="84"/>
        <v>0</v>
      </c>
      <c r="G456" s="162"/>
      <c r="H456" s="172"/>
      <c r="I456" s="162"/>
      <c r="J456" s="172"/>
      <c r="K456" s="162"/>
      <c r="L456" s="162"/>
    </row>
    <row r="457" spans="1:12" s="137" customFormat="1" ht="12">
      <c r="A457" s="132"/>
      <c r="B457" s="146">
        <v>90015</v>
      </c>
      <c r="C457" s="147"/>
      <c r="D457" s="150" t="s">
        <v>447</v>
      </c>
      <c r="E457" s="319">
        <f t="shared" si="85"/>
        <v>235000</v>
      </c>
      <c r="F457" s="322">
        <f aca="true" t="shared" si="88" ref="F457:L457">SUM(F458:F461)</f>
        <v>185000</v>
      </c>
      <c r="G457" s="136">
        <f t="shared" si="88"/>
        <v>0</v>
      </c>
      <c r="H457" s="136">
        <f t="shared" si="88"/>
        <v>0</v>
      </c>
      <c r="I457" s="136">
        <f t="shared" si="88"/>
        <v>0</v>
      </c>
      <c r="J457" s="136">
        <f t="shared" si="88"/>
        <v>0</v>
      </c>
      <c r="K457" s="136">
        <f t="shared" si="88"/>
        <v>185000</v>
      </c>
      <c r="L457" s="136">
        <f t="shared" si="88"/>
        <v>50000</v>
      </c>
    </row>
    <row r="458" spans="1:12" ht="24" hidden="1">
      <c r="A458" s="142"/>
      <c r="B458" s="146"/>
      <c r="C458" s="147">
        <v>4210</v>
      </c>
      <c r="D458" s="153" t="s">
        <v>168</v>
      </c>
      <c r="E458" s="319">
        <f t="shared" si="85"/>
        <v>0</v>
      </c>
      <c r="F458" s="320">
        <f t="shared" si="84"/>
        <v>0</v>
      </c>
      <c r="G458" s="162"/>
      <c r="H458" s="172"/>
      <c r="I458" s="162"/>
      <c r="J458" s="172"/>
      <c r="K458" s="162"/>
      <c r="L458" s="162"/>
    </row>
    <row r="459" spans="1:12" ht="16.5" customHeight="1" hidden="1">
      <c r="A459" s="142"/>
      <c r="B459" s="146"/>
      <c r="C459" s="147">
        <v>4260</v>
      </c>
      <c r="D459" s="153" t="s">
        <v>182</v>
      </c>
      <c r="E459" s="327">
        <f t="shared" si="85"/>
        <v>170000</v>
      </c>
      <c r="F459" s="320">
        <f t="shared" si="84"/>
        <v>170000</v>
      </c>
      <c r="G459" s="162"/>
      <c r="H459" s="172"/>
      <c r="I459" s="162"/>
      <c r="J459" s="172"/>
      <c r="K459" s="162">
        <v>170000</v>
      </c>
      <c r="L459" s="162"/>
    </row>
    <row r="460" spans="1:12" ht="12" hidden="1">
      <c r="A460" s="142"/>
      <c r="B460" s="146"/>
      <c r="C460" s="147">
        <v>4300</v>
      </c>
      <c r="D460" s="153" t="s">
        <v>169</v>
      </c>
      <c r="E460" s="327">
        <f t="shared" si="85"/>
        <v>15000</v>
      </c>
      <c r="F460" s="320">
        <f t="shared" si="84"/>
        <v>15000</v>
      </c>
      <c r="G460" s="162"/>
      <c r="H460" s="172"/>
      <c r="I460" s="162"/>
      <c r="J460" s="172"/>
      <c r="K460" s="162">
        <v>15000</v>
      </c>
      <c r="L460" s="162"/>
    </row>
    <row r="461" spans="1:12" ht="24" hidden="1">
      <c r="A461" s="142"/>
      <c r="B461" s="146"/>
      <c r="C461" s="147">
        <v>6050</v>
      </c>
      <c r="D461" s="153" t="s">
        <v>186</v>
      </c>
      <c r="E461" s="327">
        <f t="shared" si="85"/>
        <v>50000</v>
      </c>
      <c r="F461" s="320">
        <f t="shared" si="84"/>
        <v>0</v>
      </c>
      <c r="G461" s="162"/>
      <c r="H461" s="172"/>
      <c r="I461" s="162"/>
      <c r="J461" s="172"/>
      <c r="K461" s="162"/>
      <c r="L461" s="162">
        <v>50000</v>
      </c>
    </row>
    <row r="462" spans="1:12" s="137" customFormat="1" ht="12">
      <c r="A462" s="132"/>
      <c r="B462" s="146">
        <v>90095</v>
      </c>
      <c r="C462" s="147"/>
      <c r="D462" s="150" t="s">
        <v>114</v>
      </c>
      <c r="E462" s="319">
        <f t="shared" si="85"/>
        <v>76000</v>
      </c>
      <c r="F462" s="322">
        <f aca="true" t="shared" si="89" ref="F462:L462">SUM(F463:F465)</f>
        <v>26000</v>
      </c>
      <c r="G462" s="136">
        <f t="shared" si="89"/>
        <v>0</v>
      </c>
      <c r="H462" s="136">
        <f t="shared" si="89"/>
        <v>0</v>
      </c>
      <c r="I462" s="136">
        <f t="shared" si="89"/>
        <v>0</v>
      </c>
      <c r="J462" s="136">
        <f t="shared" si="89"/>
        <v>0</v>
      </c>
      <c r="K462" s="136">
        <f t="shared" si="89"/>
        <v>26000</v>
      </c>
      <c r="L462" s="136">
        <f t="shared" si="89"/>
        <v>50000</v>
      </c>
    </row>
    <row r="463" spans="1:12" ht="24" hidden="1">
      <c r="A463" s="142"/>
      <c r="B463" s="146"/>
      <c r="C463" s="147">
        <v>4210</v>
      </c>
      <c r="D463" s="153" t="s">
        <v>168</v>
      </c>
      <c r="E463" s="327">
        <f t="shared" si="85"/>
        <v>6000</v>
      </c>
      <c r="F463" s="320">
        <f t="shared" si="84"/>
        <v>6000</v>
      </c>
      <c r="G463" s="162"/>
      <c r="H463" s="172"/>
      <c r="I463" s="162"/>
      <c r="J463" s="172"/>
      <c r="K463" s="162">
        <v>6000</v>
      </c>
      <c r="L463" s="162"/>
    </row>
    <row r="464" spans="1:12" ht="12" hidden="1">
      <c r="A464" s="142"/>
      <c r="B464" s="146"/>
      <c r="C464" s="147">
        <v>4300</v>
      </c>
      <c r="D464" s="153"/>
      <c r="E464" s="327">
        <f>SUM(F464+L464)</f>
        <v>20000</v>
      </c>
      <c r="F464" s="320">
        <f>SUM(G464:K464)</f>
        <v>20000</v>
      </c>
      <c r="G464" s="162"/>
      <c r="H464" s="172"/>
      <c r="I464" s="162"/>
      <c r="J464" s="172"/>
      <c r="K464" s="162">
        <v>20000</v>
      </c>
      <c r="L464" s="162"/>
    </row>
    <row r="465" spans="1:12" ht="12" hidden="1">
      <c r="A465" s="142"/>
      <c r="B465" s="146"/>
      <c r="C465" s="147">
        <v>6060</v>
      </c>
      <c r="D465" s="153"/>
      <c r="E465" s="327">
        <f t="shared" si="85"/>
        <v>50000</v>
      </c>
      <c r="F465" s="320">
        <f t="shared" si="84"/>
        <v>0</v>
      </c>
      <c r="G465" s="163"/>
      <c r="H465" s="172"/>
      <c r="I465" s="162"/>
      <c r="J465" s="172"/>
      <c r="K465" s="162"/>
      <c r="L465" s="162">
        <v>50000</v>
      </c>
    </row>
    <row r="466" spans="1:12" s="121" customFormat="1" ht="25.5">
      <c r="A466" s="128">
        <v>921</v>
      </c>
      <c r="B466" s="158"/>
      <c r="C466" s="149"/>
      <c r="D466" s="219" t="s">
        <v>220</v>
      </c>
      <c r="E466" s="317">
        <f t="shared" si="85"/>
        <v>276500</v>
      </c>
      <c r="F466" s="324">
        <f aca="true" t="shared" si="90" ref="F466:L466">SUM(F467,F474,F480)</f>
        <v>126500</v>
      </c>
      <c r="G466" s="417">
        <f t="shared" si="90"/>
        <v>20000</v>
      </c>
      <c r="H466" s="417">
        <f t="shared" si="90"/>
        <v>78000</v>
      </c>
      <c r="I466" s="417">
        <f t="shared" si="90"/>
        <v>0</v>
      </c>
      <c r="J466" s="417">
        <f t="shared" si="90"/>
        <v>0</v>
      </c>
      <c r="K466" s="417">
        <f t="shared" si="90"/>
        <v>28500</v>
      </c>
      <c r="L466" s="417">
        <f t="shared" si="90"/>
        <v>150000</v>
      </c>
    </row>
    <row r="467" spans="1:12" s="137" customFormat="1" ht="24" customHeight="1">
      <c r="A467" s="132"/>
      <c r="B467" s="146">
        <v>92105</v>
      </c>
      <c r="C467" s="147"/>
      <c r="D467" s="150" t="s">
        <v>221</v>
      </c>
      <c r="E467" s="319">
        <f t="shared" si="85"/>
        <v>177500</v>
      </c>
      <c r="F467" s="322">
        <f aca="true" t="shared" si="91" ref="F467:L467">SUM(F468:F473)</f>
        <v>27500</v>
      </c>
      <c r="G467" s="136">
        <f t="shared" si="91"/>
        <v>0</v>
      </c>
      <c r="H467" s="136">
        <f t="shared" si="91"/>
        <v>20000</v>
      </c>
      <c r="I467" s="136">
        <f t="shared" si="91"/>
        <v>0</v>
      </c>
      <c r="J467" s="136">
        <f t="shared" si="91"/>
        <v>0</v>
      </c>
      <c r="K467" s="136">
        <f t="shared" si="91"/>
        <v>7500</v>
      </c>
      <c r="L467" s="136">
        <f t="shared" si="91"/>
        <v>150000</v>
      </c>
    </row>
    <row r="468" spans="1:12" s="137" customFormat="1" ht="59.25" customHeight="1" hidden="1">
      <c r="A468" s="132"/>
      <c r="B468" s="146"/>
      <c r="C468" s="147">
        <v>2820</v>
      </c>
      <c r="D468" s="164" t="s">
        <v>269</v>
      </c>
      <c r="E468" s="319">
        <f t="shared" si="85"/>
        <v>20000</v>
      </c>
      <c r="F468" s="320">
        <f aca="true" t="shared" si="92" ref="F468:F481">SUM(G468:K468)</f>
        <v>20000</v>
      </c>
      <c r="G468" s="136"/>
      <c r="H468" s="171">
        <v>20000</v>
      </c>
      <c r="I468" s="136">
        <v>0</v>
      </c>
      <c r="J468" s="171"/>
      <c r="K468" s="136"/>
      <c r="L468" s="136"/>
    </row>
    <row r="469" spans="1:12" s="137" customFormat="1" ht="23.25" customHeight="1" hidden="1">
      <c r="A469" s="132"/>
      <c r="B469" s="146"/>
      <c r="C469" s="147">
        <v>4170</v>
      </c>
      <c r="D469" s="164"/>
      <c r="E469" s="319">
        <f>SUM(F469+L469)</f>
        <v>0</v>
      </c>
      <c r="F469" s="320">
        <f t="shared" si="92"/>
        <v>0</v>
      </c>
      <c r="G469" s="136">
        <v>0</v>
      </c>
      <c r="H469" s="171"/>
      <c r="I469" s="136"/>
      <c r="J469" s="171"/>
      <c r="K469" s="136"/>
      <c r="L469" s="136"/>
    </row>
    <row r="470" spans="1:12" ht="24" hidden="1">
      <c r="A470" s="142"/>
      <c r="B470" s="146"/>
      <c r="C470" s="147">
        <v>4210</v>
      </c>
      <c r="D470" s="153" t="s">
        <v>168</v>
      </c>
      <c r="E470" s="327">
        <f t="shared" si="85"/>
        <v>2500</v>
      </c>
      <c r="F470" s="320">
        <f t="shared" si="92"/>
        <v>2500</v>
      </c>
      <c r="G470" s="162"/>
      <c r="H470" s="172"/>
      <c r="I470" s="162"/>
      <c r="J470" s="172"/>
      <c r="K470" s="162">
        <v>2500</v>
      </c>
      <c r="L470" s="162"/>
    </row>
    <row r="471" spans="1:12" ht="12" hidden="1">
      <c r="A471" s="142"/>
      <c r="B471" s="146"/>
      <c r="C471" s="147">
        <v>4260</v>
      </c>
      <c r="D471" s="153"/>
      <c r="E471" s="327">
        <f>SUM(F471+L471)</f>
        <v>2500</v>
      </c>
      <c r="F471" s="320">
        <f>SUM(G471:K471)</f>
        <v>2500</v>
      </c>
      <c r="G471" s="162"/>
      <c r="H471" s="172"/>
      <c r="I471" s="162"/>
      <c r="J471" s="172"/>
      <c r="K471" s="162">
        <v>2500</v>
      </c>
      <c r="L471" s="162"/>
    </row>
    <row r="472" spans="1:12" ht="12" hidden="1">
      <c r="A472" s="142"/>
      <c r="B472" s="146"/>
      <c r="C472" s="147">
        <v>4300</v>
      </c>
      <c r="D472" s="153"/>
      <c r="E472" s="327">
        <f>SUM(F472+L472)</f>
        <v>2500</v>
      </c>
      <c r="F472" s="320">
        <f>SUM(G472:K472)</f>
        <v>2500</v>
      </c>
      <c r="G472" s="162"/>
      <c r="H472" s="172"/>
      <c r="I472" s="162"/>
      <c r="J472" s="172"/>
      <c r="K472" s="162">
        <v>2500</v>
      </c>
      <c r="L472" s="162">
        <v>0</v>
      </c>
    </row>
    <row r="473" spans="1:12" ht="12" hidden="1">
      <c r="A473" s="142"/>
      <c r="B473" s="146"/>
      <c r="C473" s="147">
        <v>6050</v>
      </c>
      <c r="D473" s="153"/>
      <c r="E473" s="327">
        <f t="shared" si="85"/>
        <v>150000</v>
      </c>
      <c r="F473" s="320">
        <f t="shared" si="92"/>
        <v>0</v>
      </c>
      <c r="G473" s="162"/>
      <c r="H473" s="172"/>
      <c r="I473" s="162"/>
      <c r="J473" s="172"/>
      <c r="K473" s="162">
        <v>0</v>
      </c>
      <c r="L473" s="162">
        <v>150000</v>
      </c>
    </row>
    <row r="474" spans="1:12" s="137" customFormat="1" ht="23.25" customHeight="1">
      <c r="A474" s="132"/>
      <c r="B474" s="146">
        <v>92109</v>
      </c>
      <c r="C474" s="147"/>
      <c r="D474" s="150" t="s">
        <v>222</v>
      </c>
      <c r="E474" s="319">
        <f t="shared" si="85"/>
        <v>41000</v>
      </c>
      <c r="F474" s="322">
        <f aca="true" t="shared" si="93" ref="F474:L474">SUM(F475:F479)</f>
        <v>41000</v>
      </c>
      <c r="G474" s="136">
        <f t="shared" si="93"/>
        <v>20000</v>
      </c>
      <c r="H474" s="136">
        <f t="shared" si="93"/>
        <v>0</v>
      </c>
      <c r="I474" s="136">
        <f t="shared" si="93"/>
        <v>0</v>
      </c>
      <c r="J474" s="136">
        <f t="shared" si="93"/>
        <v>0</v>
      </c>
      <c r="K474" s="136">
        <f t="shared" si="93"/>
        <v>21000</v>
      </c>
      <c r="L474" s="136">
        <f t="shared" si="93"/>
        <v>0</v>
      </c>
    </row>
    <row r="475" spans="1:12" ht="24" hidden="1">
      <c r="A475" s="142"/>
      <c r="B475" s="146"/>
      <c r="C475" s="147">
        <v>4210</v>
      </c>
      <c r="D475" s="153" t="s">
        <v>168</v>
      </c>
      <c r="E475" s="327">
        <f t="shared" si="85"/>
        <v>4000</v>
      </c>
      <c r="F475" s="320">
        <f t="shared" si="92"/>
        <v>4000</v>
      </c>
      <c r="G475" s="162"/>
      <c r="H475" s="172"/>
      <c r="I475" s="162"/>
      <c r="J475" s="172"/>
      <c r="K475" s="162">
        <v>4000</v>
      </c>
      <c r="L475" s="162"/>
    </row>
    <row r="476" spans="1:12" ht="12" hidden="1">
      <c r="A476" s="142"/>
      <c r="B476" s="146"/>
      <c r="C476" s="147">
        <v>4170</v>
      </c>
      <c r="D476" s="153"/>
      <c r="E476" s="327">
        <f>SUM(F476+L476)</f>
        <v>20000</v>
      </c>
      <c r="F476" s="320">
        <f>SUM(G476:K476)</f>
        <v>20000</v>
      </c>
      <c r="G476" s="162">
        <v>20000</v>
      </c>
      <c r="H476" s="172"/>
      <c r="I476" s="162"/>
      <c r="J476" s="172"/>
      <c r="K476" s="162"/>
      <c r="L476" s="162"/>
    </row>
    <row r="477" spans="1:12" ht="12" hidden="1">
      <c r="A477" s="142"/>
      <c r="B477" s="146"/>
      <c r="C477" s="147">
        <v>4260</v>
      </c>
      <c r="D477" s="153" t="s">
        <v>182</v>
      </c>
      <c r="E477" s="327">
        <f t="shared" si="85"/>
        <v>9500</v>
      </c>
      <c r="F477" s="320">
        <f t="shared" si="92"/>
        <v>9500</v>
      </c>
      <c r="G477" s="162"/>
      <c r="H477" s="172"/>
      <c r="I477" s="162"/>
      <c r="J477" s="172"/>
      <c r="K477" s="162">
        <v>9500</v>
      </c>
      <c r="L477" s="162"/>
    </row>
    <row r="478" spans="1:12" ht="12" hidden="1">
      <c r="A478" s="142"/>
      <c r="B478" s="146"/>
      <c r="C478" s="147">
        <v>4400</v>
      </c>
      <c r="D478" s="153"/>
      <c r="E478" s="327">
        <f t="shared" si="85"/>
        <v>4500</v>
      </c>
      <c r="F478" s="320">
        <f t="shared" si="92"/>
        <v>4500</v>
      </c>
      <c r="G478" s="162"/>
      <c r="H478" s="172"/>
      <c r="I478" s="162"/>
      <c r="J478" s="172"/>
      <c r="K478" s="162">
        <v>4500</v>
      </c>
      <c r="L478" s="162"/>
    </row>
    <row r="479" spans="1:12" ht="12" hidden="1">
      <c r="A479" s="142"/>
      <c r="B479" s="146"/>
      <c r="C479" s="147">
        <v>4300</v>
      </c>
      <c r="D479" s="153" t="s">
        <v>169</v>
      </c>
      <c r="E479" s="327">
        <f t="shared" si="85"/>
        <v>3000</v>
      </c>
      <c r="F479" s="320">
        <f t="shared" si="92"/>
        <v>3000</v>
      </c>
      <c r="G479" s="162"/>
      <c r="H479" s="172"/>
      <c r="I479" s="162"/>
      <c r="J479" s="172"/>
      <c r="K479" s="162">
        <v>3000</v>
      </c>
      <c r="L479" s="162"/>
    </row>
    <row r="480" spans="1:12" s="137" customFormat="1" ht="12">
      <c r="A480" s="132"/>
      <c r="B480" s="146">
        <v>92116</v>
      </c>
      <c r="C480" s="147"/>
      <c r="D480" s="150" t="s">
        <v>223</v>
      </c>
      <c r="E480" s="319">
        <f t="shared" si="85"/>
        <v>58000</v>
      </c>
      <c r="F480" s="322">
        <f aca="true" t="shared" si="94" ref="F480:L480">SUM(F481:F481)</f>
        <v>58000</v>
      </c>
      <c r="G480" s="136">
        <f t="shared" si="94"/>
        <v>0</v>
      </c>
      <c r="H480" s="136">
        <f t="shared" si="94"/>
        <v>58000</v>
      </c>
      <c r="I480" s="136">
        <f t="shared" si="94"/>
        <v>0</v>
      </c>
      <c r="J480" s="136">
        <f t="shared" si="94"/>
        <v>0</v>
      </c>
      <c r="K480" s="136">
        <f t="shared" si="94"/>
        <v>0</v>
      </c>
      <c r="L480" s="136">
        <f t="shared" si="94"/>
        <v>0</v>
      </c>
    </row>
    <row r="481" spans="1:12" ht="36" hidden="1">
      <c r="A481" s="142"/>
      <c r="B481" s="146"/>
      <c r="C481" s="147">
        <v>2480</v>
      </c>
      <c r="D481" s="153" t="s">
        <v>274</v>
      </c>
      <c r="E481" s="327">
        <f t="shared" si="85"/>
        <v>58000</v>
      </c>
      <c r="F481" s="320">
        <f t="shared" si="92"/>
        <v>58000</v>
      </c>
      <c r="G481" s="163"/>
      <c r="H481" s="172">
        <v>58000</v>
      </c>
      <c r="I481" s="162">
        <v>0</v>
      </c>
      <c r="J481" s="172"/>
      <c r="K481" s="162"/>
      <c r="L481" s="162"/>
    </row>
    <row r="482" spans="1:12" s="121" customFormat="1" ht="12.75">
      <c r="A482" s="128">
        <v>926</v>
      </c>
      <c r="B482" s="148"/>
      <c r="C482" s="149"/>
      <c r="D482" s="219" t="s">
        <v>224</v>
      </c>
      <c r="E482" s="317">
        <f t="shared" si="85"/>
        <v>530000</v>
      </c>
      <c r="F482" s="324">
        <f>SUM(F483,F485)</f>
        <v>30000</v>
      </c>
      <c r="G482" s="417">
        <f aca="true" t="shared" si="95" ref="G482:L482">SUM(G483,G485)</f>
        <v>0</v>
      </c>
      <c r="H482" s="417">
        <f t="shared" si="95"/>
        <v>20000</v>
      </c>
      <c r="I482" s="417">
        <f t="shared" si="95"/>
        <v>0</v>
      </c>
      <c r="J482" s="417">
        <f t="shared" si="95"/>
        <v>0</v>
      </c>
      <c r="K482" s="417">
        <f t="shared" si="95"/>
        <v>10000</v>
      </c>
      <c r="L482" s="417">
        <f t="shared" si="95"/>
        <v>500000</v>
      </c>
    </row>
    <row r="483" spans="1:12" s="137" customFormat="1" ht="12">
      <c r="A483" s="132"/>
      <c r="B483" s="146">
        <v>92601</v>
      </c>
      <c r="C483" s="147"/>
      <c r="D483" s="150" t="s">
        <v>419</v>
      </c>
      <c r="E483" s="319">
        <f>SUM(F483+L483)</f>
        <v>500000</v>
      </c>
      <c r="F483" s="322">
        <f>SUM(F484:F484)</f>
        <v>0</v>
      </c>
      <c r="G483" s="136">
        <f aca="true" t="shared" si="96" ref="G483:L483">SUM(G484:G484)</f>
        <v>0</v>
      </c>
      <c r="H483" s="136">
        <f t="shared" si="96"/>
        <v>0</v>
      </c>
      <c r="I483" s="136">
        <f t="shared" si="96"/>
        <v>0</v>
      </c>
      <c r="J483" s="136">
        <f t="shared" si="96"/>
        <v>0</v>
      </c>
      <c r="K483" s="136">
        <f t="shared" si="96"/>
        <v>0</v>
      </c>
      <c r="L483" s="136">
        <f t="shared" si="96"/>
        <v>500000</v>
      </c>
    </row>
    <row r="484" spans="1:12" s="137" customFormat="1" ht="11.25" customHeight="1" hidden="1">
      <c r="A484" s="132"/>
      <c r="B484" s="146"/>
      <c r="C484" s="147">
        <v>6050</v>
      </c>
      <c r="D484" s="164"/>
      <c r="E484" s="327">
        <f>SUM(F484+L484)</f>
        <v>500000</v>
      </c>
      <c r="F484" s="320">
        <f>SUM(G484:K484)</f>
        <v>0</v>
      </c>
      <c r="G484" s="136"/>
      <c r="H484" s="171">
        <v>0</v>
      </c>
      <c r="I484" s="136">
        <v>0</v>
      </c>
      <c r="J484" s="171"/>
      <c r="K484" s="136"/>
      <c r="L484" s="136">
        <v>500000</v>
      </c>
    </row>
    <row r="485" spans="1:12" s="137" customFormat="1" ht="24">
      <c r="A485" s="132"/>
      <c r="B485" s="146">
        <v>92605</v>
      </c>
      <c r="C485" s="147"/>
      <c r="D485" s="150" t="s">
        <v>225</v>
      </c>
      <c r="E485" s="319">
        <f t="shared" si="85"/>
        <v>30000</v>
      </c>
      <c r="F485" s="322">
        <f aca="true" t="shared" si="97" ref="F485:L485">SUM(F486:F490)</f>
        <v>30000</v>
      </c>
      <c r="G485" s="136">
        <f t="shared" si="97"/>
        <v>0</v>
      </c>
      <c r="H485" s="136">
        <f t="shared" si="97"/>
        <v>20000</v>
      </c>
      <c r="I485" s="136">
        <f t="shared" si="97"/>
        <v>0</v>
      </c>
      <c r="J485" s="136">
        <f t="shared" si="97"/>
        <v>0</v>
      </c>
      <c r="K485" s="136">
        <f t="shared" si="97"/>
        <v>10000</v>
      </c>
      <c r="L485" s="136">
        <f t="shared" si="97"/>
        <v>0</v>
      </c>
    </row>
    <row r="486" spans="1:12" s="137" customFormat="1" ht="60" hidden="1">
      <c r="A486" s="132"/>
      <c r="B486" s="146"/>
      <c r="C486" s="147">
        <v>2820</v>
      </c>
      <c r="D486" s="164" t="s">
        <v>269</v>
      </c>
      <c r="E486" s="327">
        <f t="shared" si="85"/>
        <v>20000</v>
      </c>
      <c r="F486" s="370">
        <f>SUM(G486:K486)</f>
        <v>20000</v>
      </c>
      <c r="G486" s="136"/>
      <c r="H486" s="171">
        <v>20000</v>
      </c>
      <c r="I486" s="136">
        <v>0</v>
      </c>
      <c r="J486" s="171"/>
      <c r="K486" s="136"/>
      <c r="L486" s="136"/>
    </row>
    <row r="487" spans="1:12" ht="24" hidden="1">
      <c r="A487" s="142"/>
      <c r="B487" s="146"/>
      <c r="C487" s="147">
        <v>4210</v>
      </c>
      <c r="D487" s="153" t="s">
        <v>168</v>
      </c>
      <c r="E487" s="327">
        <f>SUM(F487+L487)</f>
        <v>5000</v>
      </c>
      <c r="F487" s="320">
        <f>SUM(G487:K487)</f>
        <v>5000</v>
      </c>
      <c r="G487" s="162"/>
      <c r="H487" s="172"/>
      <c r="I487" s="162"/>
      <c r="J487" s="172"/>
      <c r="K487" s="162">
        <v>5000</v>
      </c>
      <c r="L487" s="162"/>
    </row>
    <row r="488" spans="1:12" ht="12" hidden="1">
      <c r="A488" s="142"/>
      <c r="B488" s="146"/>
      <c r="C488" s="147">
        <v>4300</v>
      </c>
      <c r="D488" s="153" t="s">
        <v>169</v>
      </c>
      <c r="E488" s="327">
        <f>SUM(F488+L488)</f>
        <v>2000</v>
      </c>
      <c r="F488" s="320">
        <f>SUM(G488:K488)</f>
        <v>2000</v>
      </c>
      <c r="G488" s="162"/>
      <c r="H488" s="172"/>
      <c r="I488" s="162"/>
      <c r="J488" s="172"/>
      <c r="K488" s="162">
        <v>2000</v>
      </c>
      <c r="L488" s="162"/>
    </row>
    <row r="489" spans="1:12" ht="12" hidden="1">
      <c r="A489" s="142"/>
      <c r="B489" s="146"/>
      <c r="C489" s="147">
        <v>4410</v>
      </c>
      <c r="D489" s="153" t="s">
        <v>183</v>
      </c>
      <c r="E489" s="327">
        <f>SUM(F489+L489)</f>
        <v>1000</v>
      </c>
      <c r="F489" s="320">
        <f>SUM(G489:K489)</f>
        <v>1000</v>
      </c>
      <c r="G489" s="162"/>
      <c r="H489" s="172"/>
      <c r="I489" s="162"/>
      <c r="J489" s="172"/>
      <c r="K489" s="162">
        <v>1000</v>
      </c>
      <c r="L489" s="162"/>
    </row>
    <row r="490" spans="1:12" ht="12" hidden="1">
      <c r="A490" s="399"/>
      <c r="B490" s="156"/>
      <c r="C490" s="157">
        <v>4430</v>
      </c>
      <c r="D490" s="155" t="s">
        <v>171</v>
      </c>
      <c r="E490" s="327">
        <f>SUM(F490+L490)</f>
        <v>2000</v>
      </c>
      <c r="F490" s="320">
        <f>SUM(G490:K490)</f>
        <v>2000</v>
      </c>
      <c r="G490" s="163"/>
      <c r="H490" s="428"/>
      <c r="I490" s="163"/>
      <c r="J490" s="428"/>
      <c r="K490" s="163">
        <v>2000</v>
      </c>
      <c r="L490" s="163"/>
    </row>
    <row r="491" spans="1:12" ht="15.75" customHeight="1">
      <c r="A491" s="552"/>
      <c r="B491" s="541"/>
      <c r="C491" s="541"/>
      <c r="D491" s="541"/>
      <c r="E491" s="336">
        <f>SUM(F491+L491)</f>
        <v>18025969</v>
      </c>
      <c r="F491" s="336">
        <f aca="true" t="shared" si="98" ref="F491:L491">SUM(F12,F22,F40,F46,F55,F123,F127,F155,F161,F164,F167,F306,F327,F396,F418,F442,F466,F482)</f>
        <v>11543969</v>
      </c>
      <c r="G491" s="223">
        <f t="shared" si="98"/>
        <v>5866146</v>
      </c>
      <c r="H491" s="223">
        <f t="shared" si="98"/>
        <v>200748</v>
      </c>
      <c r="I491" s="223">
        <f t="shared" si="98"/>
        <v>100000</v>
      </c>
      <c r="J491" s="223">
        <f t="shared" si="98"/>
        <v>0</v>
      </c>
      <c r="K491" s="223">
        <f t="shared" si="98"/>
        <v>5377075</v>
      </c>
      <c r="L491" s="223">
        <f t="shared" si="98"/>
        <v>6482000</v>
      </c>
    </row>
    <row r="492" spans="1:10" ht="12">
      <c r="A492" s="178"/>
      <c r="B492" s="179"/>
      <c r="C492" s="119"/>
      <c r="E492" s="436"/>
      <c r="F492" s="434"/>
      <c r="I492" s="597"/>
      <c r="J492" s="597"/>
    </row>
    <row r="493" spans="1:10" ht="5.25" customHeight="1">
      <c r="A493" s="178"/>
      <c r="B493" s="179"/>
      <c r="C493" s="119"/>
      <c r="E493" s="436"/>
      <c r="F493" s="434"/>
      <c r="I493" s="434"/>
      <c r="J493" s="435"/>
    </row>
    <row r="494" spans="1:10" ht="12">
      <c r="A494" s="178"/>
      <c r="B494" s="179"/>
      <c r="C494" s="119"/>
      <c r="E494" s="436"/>
      <c r="F494" s="434"/>
      <c r="G494" s="436"/>
      <c r="H494" s="436"/>
      <c r="I494" s="547"/>
      <c r="J494" s="548"/>
    </row>
    <row r="495" spans="5:6" ht="12">
      <c r="E495" s="409"/>
      <c r="F495" s="409"/>
    </row>
    <row r="496" spans="5:6" ht="12">
      <c r="E496" s="409"/>
      <c r="F496" s="409"/>
    </row>
    <row r="497" spans="5:6" ht="12">
      <c r="E497" s="409"/>
      <c r="F497" s="409"/>
    </row>
    <row r="498" spans="5:6" ht="12">
      <c r="E498" s="409"/>
      <c r="F498" s="409"/>
    </row>
    <row r="499" spans="5:6" ht="12">
      <c r="E499" s="409"/>
      <c r="F499" s="409"/>
    </row>
    <row r="500" spans="5:6" ht="12">
      <c r="E500" s="409"/>
      <c r="F500" s="409"/>
    </row>
    <row r="501" spans="5:6" ht="12">
      <c r="E501" s="409"/>
      <c r="F501" s="409"/>
    </row>
    <row r="502" spans="5:6" ht="12">
      <c r="E502" s="409"/>
      <c r="F502" s="409"/>
    </row>
    <row r="503" spans="5:6" ht="12">
      <c r="E503" s="409"/>
      <c r="F503" s="409"/>
    </row>
    <row r="504" spans="5:6" ht="12">
      <c r="E504" s="409"/>
      <c r="F504" s="409"/>
    </row>
    <row r="505" spans="5:6" ht="12">
      <c r="E505" s="409"/>
      <c r="F505" s="409"/>
    </row>
    <row r="506" spans="5:6" ht="12">
      <c r="E506" s="409"/>
      <c r="F506" s="409"/>
    </row>
    <row r="507" spans="5:6" ht="12">
      <c r="E507" s="409"/>
      <c r="F507" s="409"/>
    </row>
    <row r="508" spans="5:6" ht="12">
      <c r="E508" s="409"/>
      <c r="F508" s="409"/>
    </row>
  </sheetData>
  <mergeCells count="13">
    <mergeCell ref="L9:L10"/>
    <mergeCell ref="F8:L8"/>
    <mergeCell ref="D6:I6"/>
    <mergeCell ref="E8:E10"/>
    <mergeCell ref="F9:F10"/>
    <mergeCell ref="D8:D10"/>
    <mergeCell ref="I494:J494"/>
    <mergeCell ref="G9:K9"/>
    <mergeCell ref="A491:D491"/>
    <mergeCell ref="A8:A10"/>
    <mergeCell ref="B8:B10"/>
    <mergeCell ref="C8:C10"/>
    <mergeCell ref="I492:J492"/>
  </mergeCells>
  <printOptions horizontalCentered="1"/>
  <pageMargins left="0.1968503937007874" right="0" top="0.3937007874015748" bottom="0.7874015748031497" header="0.3937007874015748" footer="0.3937007874015748"/>
  <pageSetup horizontalDpi="600" verticalDpi="600" orientation="landscape" paperSize="9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"/>
  <dimension ref="A1:L162"/>
  <sheetViews>
    <sheetView zoomScale="75" zoomScaleNormal="75" workbookViewId="0" topLeftCell="A1">
      <selection activeCell="E1" sqref="E1"/>
    </sheetView>
  </sheetViews>
  <sheetFormatPr defaultColWidth="9.00390625" defaultRowHeight="12.75"/>
  <cols>
    <col min="1" max="1" width="3.375" style="42" customWidth="1"/>
    <col min="2" max="2" width="5.125" style="43" customWidth="1"/>
    <col min="3" max="3" width="8.125" style="43" customWidth="1"/>
    <col min="4" max="4" width="7.125" style="93" customWidth="1"/>
    <col min="5" max="5" width="39.75390625" style="44" customWidth="1"/>
    <col min="6" max="6" width="17.875" style="45" customWidth="1"/>
    <col min="7" max="7" width="16.125" style="256" customWidth="1"/>
    <col min="8" max="16384" width="9.125" style="42" customWidth="1"/>
  </cols>
  <sheetData>
    <row r="1" ht="15.75">
      <c r="E1" s="234"/>
    </row>
    <row r="2" spans="2:7" s="46" customFormat="1" ht="12.75">
      <c r="B2" s="47"/>
      <c r="C2" s="47"/>
      <c r="D2" s="94"/>
      <c r="E2" s="48"/>
      <c r="F2" s="48"/>
      <c r="G2" s="257"/>
    </row>
    <row r="3" spans="2:7" s="46" customFormat="1" ht="12.75">
      <c r="B3" s="49"/>
      <c r="C3" s="49"/>
      <c r="D3" s="95"/>
      <c r="E3" s="118"/>
      <c r="F3" s="118" t="s">
        <v>255</v>
      </c>
      <c r="G3" s="257"/>
    </row>
    <row r="4" spans="2:7" s="46" customFormat="1" ht="12.75">
      <c r="B4" s="47"/>
      <c r="C4" s="47"/>
      <c r="D4" s="94"/>
      <c r="E4" s="118"/>
      <c r="F4" s="118" t="s">
        <v>462</v>
      </c>
      <c r="G4" s="257"/>
    </row>
    <row r="5" spans="2:7" s="46" customFormat="1" ht="12.75">
      <c r="B5" s="47"/>
      <c r="C5" s="47"/>
      <c r="D5" s="94"/>
      <c r="E5" s="118"/>
      <c r="F5" s="118" t="s">
        <v>165</v>
      </c>
      <c r="G5" s="257"/>
    </row>
    <row r="6" spans="2:7" s="46" customFormat="1" ht="12.75">
      <c r="B6" s="47"/>
      <c r="C6" s="47"/>
      <c r="D6" s="94"/>
      <c r="E6" s="118"/>
      <c r="F6" s="118" t="s">
        <v>460</v>
      </c>
      <c r="G6" s="257"/>
    </row>
    <row r="7" spans="1:6" ht="16.5">
      <c r="A7" s="626" t="s">
        <v>338</v>
      </c>
      <c r="B7" s="626"/>
      <c r="C7" s="626"/>
      <c r="D7" s="626"/>
      <c r="E7" s="626"/>
      <c r="F7" s="626"/>
    </row>
    <row r="8" spans="1:9" ht="16.5">
      <c r="A8" s="50"/>
      <c r="B8" s="50"/>
      <c r="C8" s="50"/>
      <c r="D8" s="96"/>
      <c r="E8" s="50"/>
      <c r="F8" s="50"/>
      <c r="G8" s="50" t="s">
        <v>51</v>
      </c>
      <c r="I8" s="252"/>
    </row>
    <row r="9" spans="1:7" s="51" customFormat="1" ht="10.5" customHeight="1">
      <c r="A9" s="630" t="s">
        <v>67</v>
      </c>
      <c r="B9" s="630" t="s">
        <v>14</v>
      </c>
      <c r="C9" s="635" t="s">
        <v>15</v>
      </c>
      <c r="D9" s="633" t="s">
        <v>16</v>
      </c>
      <c r="E9" s="631" t="s">
        <v>17</v>
      </c>
      <c r="F9" s="629" t="s">
        <v>290</v>
      </c>
      <c r="G9" s="640" t="s">
        <v>291</v>
      </c>
    </row>
    <row r="10" spans="1:7" s="51" customFormat="1" ht="21.75" customHeight="1">
      <c r="A10" s="630"/>
      <c r="B10" s="630"/>
      <c r="C10" s="636"/>
      <c r="D10" s="634"/>
      <c r="E10" s="632"/>
      <c r="F10" s="629"/>
      <c r="G10" s="640"/>
    </row>
    <row r="11" spans="1:7" s="55" customFormat="1" ht="12.75">
      <c r="A11" s="52">
        <v>1</v>
      </c>
      <c r="B11" s="53">
        <v>2</v>
      </c>
      <c r="C11" s="53">
        <v>3</v>
      </c>
      <c r="D11" s="233">
        <v>4</v>
      </c>
      <c r="E11" s="53">
        <v>5</v>
      </c>
      <c r="F11" s="54">
        <v>6</v>
      </c>
      <c r="G11" s="258">
        <v>7</v>
      </c>
    </row>
    <row r="12" spans="1:7" s="62" customFormat="1" ht="21" customHeight="1">
      <c r="A12" s="642" t="s">
        <v>113</v>
      </c>
      <c r="B12" s="643"/>
      <c r="C12" s="643"/>
      <c r="D12" s="643"/>
      <c r="E12" s="644"/>
      <c r="F12" s="69">
        <f>SUM(F17,F27,F34,F61,F65,F75,F79,F83)</f>
        <v>2785066</v>
      </c>
      <c r="G12" s="69">
        <f>SUM(G17,G27,G34,G61,G65,G75,G79,G83)</f>
        <v>30000</v>
      </c>
    </row>
    <row r="13" spans="1:7" s="57" customFormat="1" ht="15.75">
      <c r="A13" s="60" t="s">
        <v>22</v>
      </c>
      <c r="B13" s="66">
        <v>10</v>
      </c>
      <c r="C13" s="66"/>
      <c r="D13" s="97"/>
      <c r="E13" s="67" t="s">
        <v>112</v>
      </c>
      <c r="F13" s="253"/>
      <c r="G13" s="259"/>
    </row>
    <row r="14" spans="1:7" s="191" customFormat="1" ht="19.5" customHeight="1">
      <c r="A14" s="185"/>
      <c r="B14" s="205"/>
      <c r="C14" s="206">
        <v>1095</v>
      </c>
      <c r="D14" s="207"/>
      <c r="E14" s="216" t="s">
        <v>114</v>
      </c>
      <c r="F14" s="254">
        <f>SUM(F15:F16)</f>
        <v>952</v>
      </c>
      <c r="G14" s="203">
        <f>SUM(G15:G16)</f>
        <v>30000</v>
      </c>
    </row>
    <row r="15" spans="1:7" s="64" customFormat="1" ht="99" customHeight="1">
      <c r="A15" s="58"/>
      <c r="B15" s="68"/>
      <c r="C15" s="68"/>
      <c r="D15" s="444">
        <v>750</v>
      </c>
      <c r="E15" s="61" t="s">
        <v>161</v>
      </c>
      <c r="F15" s="215">
        <v>952</v>
      </c>
      <c r="G15" s="260"/>
    </row>
    <row r="16" spans="1:7" s="64" customFormat="1" ht="45">
      <c r="A16" s="74"/>
      <c r="B16" s="77"/>
      <c r="C16" s="72"/>
      <c r="D16" s="100">
        <v>770</v>
      </c>
      <c r="E16" s="75" t="s">
        <v>293</v>
      </c>
      <c r="F16" s="78"/>
      <c r="G16" s="260">
        <v>30000</v>
      </c>
    </row>
    <row r="17" spans="1:7" s="62" customFormat="1" ht="19.5" customHeight="1">
      <c r="A17" s="614" t="s">
        <v>296</v>
      </c>
      <c r="B17" s="615"/>
      <c r="C17" s="615"/>
      <c r="D17" s="615"/>
      <c r="E17" s="616"/>
      <c r="F17" s="65">
        <f>SUM(F14)</f>
        <v>952</v>
      </c>
      <c r="G17" s="65">
        <f>SUM(G14)</f>
        <v>30000</v>
      </c>
    </row>
    <row r="18" spans="1:7" s="191" customFormat="1" ht="18.75" customHeight="1">
      <c r="A18" s="185" t="s">
        <v>23</v>
      </c>
      <c r="B18" s="186">
        <v>700</v>
      </c>
      <c r="C18" s="187"/>
      <c r="D18" s="188"/>
      <c r="E18" s="189" t="s">
        <v>115</v>
      </c>
      <c r="F18" s="190"/>
      <c r="G18" s="262"/>
    </row>
    <row r="19" spans="1:7" s="204" customFormat="1" ht="34.5" customHeight="1">
      <c r="A19" s="198"/>
      <c r="B19" s="199"/>
      <c r="C19" s="200">
        <v>70005</v>
      </c>
      <c r="D19" s="201"/>
      <c r="E19" s="202" t="s">
        <v>325</v>
      </c>
      <c r="F19" s="203">
        <f>SUM(F20,F22,F24,F25)</f>
        <v>30301</v>
      </c>
      <c r="G19" s="203">
        <f>SUM(G20,G22,G24,G25)</f>
        <v>0</v>
      </c>
    </row>
    <row r="20" spans="1:7" s="64" customFormat="1" ht="15.75" customHeight="1">
      <c r="A20" s="74"/>
      <c r="B20" s="627"/>
      <c r="C20" s="72"/>
      <c r="D20" s="100">
        <v>470</v>
      </c>
      <c r="E20" s="620" t="s">
        <v>436</v>
      </c>
      <c r="F20" s="78">
        <v>9</v>
      </c>
      <c r="G20" s="260"/>
    </row>
    <row r="21" spans="1:7" s="64" customFormat="1" ht="18" customHeight="1">
      <c r="A21" s="74"/>
      <c r="B21" s="628"/>
      <c r="C21" s="92"/>
      <c r="D21" s="101"/>
      <c r="E21" s="620"/>
      <c r="F21" s="78"/>
      <c r="G21" s="260"/>
    </row>
    <row r="22" spans="1:7" s="64" customFormat="1" ht="15.75">
      <c r="A22" s="74"/>
      <c r="B22" s="628"/>
      <c r="C22" s="92"/>
      <c r="D22" s="445">
        <v>750</v>
      </c>
      <c r="E22" s="620" t="s">
        <v>161</v>
      </c>
      <c r="F22" s="78">
        <v>30242</v>
      </c>
      <c r="G22" s="260"/>
    </row>
    <row r="23" spans="1:7" s="64" customFormat="1" ht="75" customHeight="1">
      <c r="A23" s="74"/>
      <c r="B23" s="77"/>
      <c r="C23" s="72"/>
      <c r="D23" s="100"/>
      <c r="E23" s="620"/>
      <c r="F23" s="78"/>
      <c r="G23" s="260"/>
    </row>
    <row r="24" spans="1:7" s="64" customFormat="1" ht="45" hidden="1">
      <c r="A24" s="74"/>
      <c r="B24" s="77"/>
      <c r="C24" s="72"/>
      <c r="D24" s="100">
        <v>770</v>
      </c>
      <c r="E24" s="75" t="s">
        <v>293</v>
      </c>
      <c r="F24" s="78"/>
      <c r="G24" s="260">
        <v>0</v>
      </c>
    </row>
    <row r="25" spans="1:7" s="64" customFormat="1" ht="31.5" customHeight="1">
      <c r="A25" s="74"/>
      <c r="B25" s="71"/>
      <c r="C25" s="91"/>
      <c r="D25" s="100">
        <v>910</v>
      </c>
      <c r="E25" s="620" t="s">
        <v>162</v>
      </c>
      <c r="F25" s="87">
        <v>50</v>
      </c>
      <c r="G25" s="261"/>
    </row>
    <row r="26" spans="1:7" s="64" customFormat="1" ht="14.25" customHeight="1" hidden="1">
      <c r="A26" s="74"/>
      <c r="B26" s="77"/>
      <c r="C26" s="72"/>
      <c r="D26" s="100"/>
      <c r="E26" s="620"/>
      <c r="F26" s="87"/>
      <c r="G26" s="268"/>
    </row>
    <row r="27" spans="1:12" s="62" customFormat="1" ht="24.75" customHeight="1">
      <c r="A27" s="614" t="s">
        <v>117</v>
      </c>
      <c r="B27" s="615"/>
      <c r="C27" s="615"/>
      <c r="D27" s="615"/>
      <c r="E27" s="616"/>
      <c r="F27" s="69">
        <f>SUM(F19)</f>
        <v>30301</v>
      </c>
      <c r="G27" s="69">
        <f>SUM(G19)</f>
        <v>0</v>
      </c>
      <c r="K27" s="277"/>
      <c r="L27" s="277"/>
    </row>
    <row r="28" spans="1:7" s="57" customFormat="1" ht="15.75">
      <c r="A28" s="60" t="s">
        <v>24</v>
      </c>
      <c r="B28" s="184">
        <v>750</v>
      </c>
      <c r="C28" s="181"/>
      <c r="D28" s="182"/>
      <c r="E28" s="59" t="s">
        <v>118</v>
      </c>
      <c r="F28" s="56"/>
      <c r="G28" s="259"/>
    </row>
    <row r="29" spans="1:7" s="57" customFormat="1" ht="15.75" hidden="1">
      <c r="A29" s="74"/>
      <c r="B29" s="71"/>
      <c r="C29" s="91"/>
      <c r="D29" s="99"/>
      <c r="E29" s="72"/>
      <c r="F29" s="73"/>
      <c r="G29" s="263"/>
    </row>
    <row r="30" spans="1:7" s="209" customFormat="1" ht="21" customHeight="1">
      <c r="A30" s="198"/>
      <c r="B30" s="85"/>
      <c r="C30" s="85">
        <v>75011</v>
      </c>
      <c r="D30" s="105"/>
      <c r="E30" s="210" t="s">
        <v>142</v>
      </c>
      <c r="F30" s="203">
        <f>SUM(F31:F31)</f>
        <v>522</v>
      </c>
      <c r="G30" s="203">
        <f>SUM(G31:G31)</f>
        <v>0</v>
      </c>
    </row>
    <row r="31" spans="1:7" s="64" customFormat="1" ht="65.25" customHeight="1">
      <c r="A31" s="74"/>
      <c r="B31" s="86"/>
      <c r="C31" s="86"/>
      <c r="D31" s="446">
        <v>2360</v>
      </c>
      <c r="E31" s="75" t="s">
        <v>437</v>
      </c>
      <c r="F31" s="285">
        <v>522</v>
      </c>
      <c r="G31" s="260"/>
    </row>
    <row r="32" spans="1:7" s="204" customFormat="1" ht="32.25" customHeight="1">
      <c r="A32" s="198"/>
      <c r="B32" s="199"/>
      <c r="C32" s="281">
        <v>75023</v>
      </c>
      <c r="D32" s="211"/>
      <c r="E32" s="284" t="s">
        <v>176</v>
      </c>
      <c r="F32" s="203">
        <f>SUM(F33:F33)</f>
        <v>5000</v>
      </c>
      <c r="G32" s="203">
        <f>SUM(G33:G33)</f>
        <v>0</v>
      </c>
    </row>
    <row r="33" spans="1:7" s="64" customFormat="1" ht="18.75" customHeight="1">
      <c r="A33" s="269"/>
      <c r="B33" s="79"/>
      <c r="C33" s="283"/>
      <c r="D33" s="107">
        <v>970</v>
      </c>
      <c r="E33" s="272" t="s">
        <v>163</v>
      </c>
      <c r="F33" s="87">
        <v>5000</v>
      </c>
      <c r="G33" s="261"/>
    </row>
    <row r="34" spans="1:7" s="62" customFormat="1" ht="19.5" customHeight="1">
      <c r="A34" s="614" t="s">
        <v>119</v>
      </c>
      <c r="B34" s="615"/>
      <c r="C34" s="615"/>
      <c r="D34" s="615"/>
      <c r="E34" s="616"/>
      <c r="F34" s="69">
        <f>SUM(F30,F32)</f>
        <v>5522</v>
      </c>
      <c r="G34" s="69">
        <f>SUM(G30,G32)</f>
        <v>0</v>
      </c>
    </row>
    <row r="35" spans="1:7" s="197" customFormat="1" ht="69" customHeight="1">
      <c r="A35" s="185" t="s">
        <v>13</v>
      </c>
      <c r="B35" s="186">
        <v>756</v>
      </c>
      <c r="C35" s="187"/>
      <c r="D35" s="188"/>
      <c r="E35" s="189" t="s">
        <v>438</v>
      </c>
      <c r="F35" s="255"/>
      <c r="G35" s="264"/>
    </row>
    <row r="36" spans="1:7" s="209" customFormat="1" ht="33.75" customHeight="1" hidden="1">
      <c r="A36" s="282"/>
      <c r="B36" s="199"/>
      <c r="C36" s="281">
        <v>75601</v>
      </c>
      <c r="D36" s="211"/>
      <c r="E36" s="202" t="s">
        <v>247</v>
      </c>
      <c r="F36" s="203">
        <f>SUM(F37)</f>
        <v>0</v>
      </c>
      <c r="G36" s="203">
        <f>SUM(G37)</f>
        <v>0</v>
      </c>
    </row>
    <row r="37" spans="1:7" s="64" customFormat="1" ht="45" customHeight="1" hidden="1">
      <c r="A37" s="276"/>
      <c r="B37" s="275"/>
      <c r="C37" s="77"/>
      <c r="D37" s="106">
        <v>350</v>
      </c>
      <c r="E37" s="80" t="s">
        <v>326</v>
      </c>
      <c r="F37" s="78">
        <v>0</v>
      </c>
      <c r="G37" s="260"/>
    </row>
    <row r="38" spans="1:7" s="209" customFormat="1" ht="86.25" customHeight="1">
      <c r="A38" s="208"/>
      <c r="B38" s="199"/>
      <c r="C38" s="199">
        <v>75615</v>
      </c>
      <c r="D38" s="201"/>
      <c r="E38" s="202" t="s">
        <v>120</v>
      </c>
      <c r="F38" s="203">
        <f>SUM(F39:F43)</f>
        <v>510450</v>
      </c>
      <c r="G38" s="203">
        <f>SUM(G39:G43)</f>
        <v>0</v>
      </c>
    </row>
    <row r="39" spans="1:7" s="64" customFormat="1" ht="18" customHeight="1">
      <c r="A39" s="82"/>
      <c r="B39" s="77"/>
      <c r="C39" s="72"/>
      <c r="D39" s="100">
        <v>310</v>
      </c>
      <c r="E39" s="75" t="s">
        <v>230</v>
      </c>
      <c r="F39" s="78">
        <v>480000</v>
      </c>
      <c r="G39" s="260"/>
    </row>
    <row r="40" spans="1:7" s="64" customFormat="1" ht="15.75">
      <c r="A40" s="82"/>
      <c r="B40" s="77"/>
      <c r="C40" s="72"/>
      <c r="D40" s="100">
        <v>320</v>
      </c>
      <c r="E40" s="75" t="s">
        <v>231</v>
      </c>
      <c r="F40" s="78">
        <v>2400</v>
      </c>
      <c r="G40" s="260"/>
    </row>
    <row r="41" spans="1:7" s="64" customFormat="1" ht="15.75">
      <c r="A41" s="82"/>
      <c r="B41" s="77"/>
      <c r="C41" s="72"/>
      <c r="D41" s="100">
        <v>330</v>
      </c>
      <c r="E41" s="75" t="s">
        <v>232</v>
      </c>
      <c r="F41" s="78">
        <v>28000</v>
      </c>
      <c r="G41" s="260"/>
    </row>
    <row r="42" spans="1:7" s="64" customFormat="1" ht="15.75" hidden="1">
      <c r="A42" s="82"/>
      <c r="B42" s="77"/>
      <c r="C42" s="72"/>
      <c r="D42" s="100">
        <v>500</v>
      </c>
      <c r="E42" s="75" t="s">
        <v>240</v>
      </c>
      <c r="F42" s="78">
        <v>0</v>
      </c>
      <c r="G42" s="260"/>
    </row>
    <row r="43" spans="1:7" s="64" customFormat="1" ht="33.75" customHeight="1">
      <c r="A43" s="82"/>
      <c r="B43" s="77"/>
      <c r="C43" s="72"/>
      <c r="D43" s="100">
        <v>910</v>
      </c>
      <c r="E43" s="75" t="s">
        <v>162</v>
      </c>
      <c r="F43" s="78">
        <v>50</v>
      </c>
      <c r="G43" s="260"/>
    </row>
    <row r="44" spans="1:7" s="209" customFormat="1" ht="81" customHeight="1">
      <c r="A44" s="208"/>
      <c r="B44" s="199"/>
      <c r="C44" s="199">
        <v>75616</v>
      </c>
      <c r="D44" s="201"/>
      <c r="E44" s="202" t="s">
        <v>121</v>
      </c>
      <c r="F44" s="203">
        <f>SUM(F45:F53)</f>
        <v>334200</v>
      </c>
      <c r="G44" s="203">
        <f>SUM(G45:G53)</f>
        <v>0</v>
      </c>
    </row>
    <row r="45" spans="1:7" s="64" customFormat="1" ht="17.25" customHeight="1">
      <c r="A45" s="82"/>
      <c r="B45" s="77"/>
      <c r="C45" s="72"/>
      <c r="D45" s="100">
        <v>310</v>
      </c>
      <c r="E45" s="75" t="s">
        <v>246</v>
      </c>
      <c r="F45" s="78">
        <v>140000</v>
      </c>
      <c r="G45" s="260"/>
    </row>
    <row r="46" spans="1:7" s="64" customFormat="1" ht="15.75">
      <c r="A46" s="82"/>
      <c r="B46" s="77"/>
      <c r="C46" s="72"/>
      <c r="D46" s="100">
        <v>320</v>
      </c>
      <c r="E46" s="75" t="s">
        <v>245</v>
      </c>
      <c r="F46" s="78">
        <v>115000</v>
      </c>
      <c r="G46" s="260"/>
    </row>
    <row r="47" spans="1:7" s="64" customFormat="1" ht="18" customHeight="1">
      <c r="A47" s="82"/>
      <c r="B47" s="77"/>
      <c r="C47" s="72"/>
      <c r="D47" s="100">
        <v>330</v>
      </c>
      <c r="E47" s="75" t="s">
        <v>244</v>
      </c>
      <c r="F47" s="78">
        <v>6000</v>
      </c>
      <c r="G47" s="260"/>
    </row>
    <row r="48" spans="1:7" s="64" customFormat="1" ht="18" customHeight="1">
      <c r="A48" s="82"/>
      <c r="B48" s="77"/>
      <c r="C48" s="72"/>
      <c r="D48" s="100">
        <v>340</v>
      </c>
      <c r="E48" s="75" t="s">
        <v>243</v>
      </c>
      <c r="F48" s="78">
        <v>17000</v>
      </c>
      <c r="G48" s="260"/>
    </row>
    <row r="49" spans="1:7" s="64" customFormat="1" ht="18" customHeight="1">
      <c r="A49" s="82"/>
      <c r="B49" s="77"/>
      <c r="C49" s="72"/>
      <c r="D49" s="100">
        <v>360</v>
      </c>
      <c r="E49" s="75" t="s">
        <v>242</v>
      </c>
      <c r="F49" s="78">
        <v>15000</v>
      </c>
      <c r="G49" s="260"/>
    </row>
    <row r="50" spans="1:7" s="64" customFormat="1" ht="18.75" customHeight="1">
      <c r="A50" s="82"/>
      <c r="B50" s="77"/>
      <c r="C50" s="72"/>
      <c r="D50" s="100">
        <v>370</v>
      </c>
      <c r="E50" s="75" t="s">
        <v>301</v>
      </c>
      <c r="F50" s="78">
        <v>100</v>
      </c>
      <c r="G50" s="260"/>
    </row>
    <row r="51" spans="1:7" s="64" customFormat="1" ht="19.5" customHeight="1">
      <c r="A51" s="82"/>
      <c r="B51" s="77"/>
      <c r="C51" s="72"/>
      <c r="D51" s="100">
        <v>430</v>
      </c>
      <c r="E51" s="75" t="s">
        <v>295</v>
      </c>
      <c r="F51" s="78">
        <v>100</v>
      </c>
      <c r="G51" s="260"/>
    </row>
    <row r="52" spans="1:7" s="64" customFormat="1" ht="18" customHeight="1">
      <c r="A52" s="82"/>
      <c r="B52" s="77"/>
      <c r="C52" s="72"/>
      <c r="D52" s="100">
        <v>500</v>
      </c>
      <c r="E52" s="75" t="s">
        <v>240</v>
      </c>
      <c r="F52" s="78">
        <v>40000</v>
      </c>
      <c r="G52" s="260"/>
    </row>
    <row r="53" spans="1:7" s="64" customFormat="1" ht="30">
      <c r="A53" s="82"/>
      <c r="B53" s="77"/>
      <c r="C53" s="72"/>
      <c r="D53" s="100">
        <v>910</v>
      </c>
      <c r="E53" s="75" t="s">
        <v>241</v>
      </c>
      <c r="F53" s="78">
        <v>1000</v>
      </c>
      <c r="G53" s="260"/>
    </row>
    <row r="54" spans="1:7" s="209" customFormat="1" ht="48.75" customHeight="1">
      <c r="A54" s="208"/>
      <c r="B54" s="199"/>
      <c r="C54" s="199">
        <v>75618</v>
      </c>
      <c r="D54" s="201"/>
      <c r="E54" s="202" t="s">
        <v>122</v>
      </c>
      <c r="F54" s="203">
        <f>SUM(F55:F57)</f>
        <v>44000</v>
      </c>
      <c r="G54" s="203">
        <f>SUM(G55:G57)</f>
        <v>0</v>
      </c>
    </row>
    <row r="55" spans="1:7" s="64" customFormat="1" ht="19.5" customHeight="1">
      <c r="A55" s="82"/>
      <c r="B55" s="77"/>
      <c r="C55" s="72"/>
      <c r="D55" s="100">
        <v>410</v>
      </c>
      <c r="E55" s="75" t="s">
        <v>239</v>
      </c>
      <c r="F55" s="78">
        <v>12000</v>
      </c>
      <c r="G55" s="260"/>
    </row>
    <row r="56" spans="1:7" s="62" customFormat="1" ht="31.5" customHeight="1">
      <c r="A56" s="83"/>
      <c r="B56" s="71"/>
      <c r="C56" s="91"/>
      <c r="D56" s="100">
        <v>480</v>
      </c>
      <c r="E56" s="75" t="s">
        <v>294</v>
      </c>
      <c r="F56" s="78">
        <v>28000</v>
      </c>
      <c r="G56" s="265"/>
    </row>
    <row r="57" spans="1:7" s="64" customFormat="1" ht="57.75" customHeight="1">
      <c r="A57" s="276"/>
      <c r="B57" s="77"/>
      <c r="C57" s="77"/>
      <c r="D57" s="102">
        <v>490</v>
      </c>
      <c r="E57" s="80" t="s">
        <v>439</v>
      </c>
      <c r="F57" s="78">
        <v>4000</v>
      </c>
      <c r="G57" s="260"/>
    </row>
    <row r="58" spans="1:7" s="209" customFormat="1" ht="31.5">
      <c r="A58" s="282"/>
      <c r="B58" s="199"/>
      <c r="C58" s="199">
        <v>75621</v>
      </c>
      <c r="D58" s="211"/>
      <c r="E58" s="202" t="s">
        <v>123</v>
      </c>
      <c r="F58" s="203">
        <f>SUM(F59:F60)</f>
        <v>1723596</v>
      </c>
      <c r="G58" s="203">
        <f>SUM(G59:G60)</f>
        <v>0</v>
      </c>
    </row>
    <row r="59" spans="1:7" s="209" customFormat="1" ht="15.75">
      <c r="A59" s="282"/>
      <c r="B59" s="200"/>
      <c r="C59" s="200"/>
      <c r="D59" s="100">
        <v>10</v>
      </c>
      <c r="E59" s="373" t="s">
        <v>238</v>
      </c>
      <c r="F59" s="285">
        <v>1722096</v>
      </c>
      <c r="G59" s="379"/>
    </row>
    <row r="60" spans="1:7" s="64" customFormat="1" ht="18" customHeight="1">
      <c r="A60" s="374"/>
      <c r="B60" s="270"/>
      <c r="C60" s="270"/>
      <c r="D60" s="271">
        <v>20</v>
      </c>
      <c r="E60" s="375" t="s">
        <v>286</v>
      </c>
      <c r="F60" s="378">
        <v>1500</v>
      </c>
      <c r="G60" s="261"/>
    </row>
    <row r="61" spans="1:7" s="62" customFormat="1" ht="15.75">
      <c r="A61" s="637" t="s">
        <v>124</v>
      </c>
      <c r="B61" s="638"/>
      <c r="C61" s="638"/>
      <c r="D61" s="638"/>
      <c r="E61" s="616"/>
      <c r="F61" s="377">
        <f>SUM(F36,F38,F44,F54,F58)</f>
        <v>2612246</v>
      </c>
      <c r="G61" s="377">
        <f>SUM(G36,G38,G44,G54,G58)</f>
        <v>0</v>
      </c>
    </row>
    <row r="62" spans="1:7" s="57" customFormat="1" ht="15.75">
      <c r="A62" s="70" t="s">
        <v>27</v>
      </c>
      <c r="B62" s="84">
        <v>758</v>
      </c>
      <c r="C62" s="84"/>
      <c r="D62" s="104"/>
      <c r="E62" s="84" t="s">
        <v>125</v>
      </c>
      <c r="F62" s="73"/>
      <c r="G62" s="259"/>
    </row>
    <row r="63" spans="1:7" s="209" customFormat="1" ht="15.75">
      <c r="A63" s="198"/>
      <c r="B63" s="85"/>
      <c r="C63" s="85">
        <v>75814</v>
      </c>
      <c r="D63" s="105"/>
      <c r="E63" s="210" t="s">
        <v>126</v>
      </c>
      <c r="F63" s="203">
        <f>SUM(F64)</f>
        <v>10000</v>
      </c>
      <c r="G63" s="203">
        <f>SUM(G64)</f>
        <v>0</v>
      </c>
    </row>
    <row r="64" spans="1:7" s="62" customFormat="1" ht="15.75">
      <c r="A64" s="278"/>
      <c r="B64" s="88"/>
      <c r="C64" s="88"/>
      <c r="D64" s="107">
        <v>920</v>
      </c>
      <c r="E64" s="81" t="s">
        <v>237</v>
      </c>
      <c r="F64" s="87">
        <v>10000</v>
      </c>
      <c r="G64" s="266"/>
    </row>
    <row r="65" spans="1:7" s="62" customFormat="1" ht="22.5" customHeight="1">
      <c r="A65" s="614" t="s">
        <v>127</v>
      </c>
      <c r="B65" s="615"/>
      <c r="C65" s="615"/>
      <c r="D65" s="615"/>
      <c r="E65" s="616"/>
      <c r="F65" s="69">
        <f>SUM(F63)</f>
        <v>10000</v>
      </c>
      <c r="G65" s="69">
        <f>SUM(G63)</f>
        <v>0</v>
      </c>
    </row>
    <row r="66" spans="1:7" s="57" customFormat="1" ht="15.75">
      <c r="A66" s="60" t="s">
        <v>30</v>
      </c>
      <c r="B66" s="59">
        <v>801</v>
      </c>
      <c r="C66" s="181"/>
      <c r="D66" s="182"/>
      <c r="E66" s="59" t="s">
        <v>128</v>
      </c>
      <c r="F66" s="56"/>
      <c r="G66" s="259"/>
    </row>
    <row r="67" spans="1:7" s="191" customFormat="1" ht="15.75">
      <c r="A67" s="198"/>
      <c r="B67" s="199"/>
      <c r="C67" s="199">
        <v>80101</v>
      </c>
      <c r="D67" s="201"/>
      <c r="E67" s="202" t="s">
        <v>129</v>
      </c>
      <c r="F67" s="203">
        <f>SUM(F68)</f>
        <v>13755</v>
      </c>
      <c r="G67" s="203">
        <f>SUM(G68)</f>
        <v>0</v>
      </c>
    </row>
    <row r="68" spans="1:7" s="62" customFormat="1" ht="89.25" customHeight="1">
      <c r="A68" s="70"/>
      <c r="B68" s="71"/>
      <c r="C68" s="71"/>
      <c r="D68" s="102">
        <v>750</v>
      </c>
      <c r="E68" s="80" t="s">
        <v>161</v>
      </c>
      <c r="F68" s="194">
        <v>13755</v>
      </c>
      <c r="G68" s="265"/>
    </row>
    <row r="69" spans="1:7" s="209" customFormat="1" ht="15.75">
      <c r="A69" s="198"/>
      <c r="B69" s="199"/>
      <c r="C69" s="199">
        <v>80104</v>
      </c>
      <c r="D69" s="201"/>
      <c r="E69" s="202" t="s">
        <v>200</v>
      </c>
      <c r="F69" s="203">
        <f>SUM(F70:F71)</f>
        <v>70900</v>
      </c>
      <c r="G69" s="203">
        <f>SUM(G70:G71)</f>
        <v>0</v>
      </c>
    </row>
    <row r="70" spans="1:7" s="62" customFormat="1" ht="15.75">
      <c r="A70" s="70"/>
      <c r="B70" s="77"/>
      <c r="C70" s="72"/>
      <c r="D70" s="100">
        <v>690</v>
      </c>
      <c r="E70" s="75" t="s">
        <v>236</v>
      </c>
      <c r="F70" s="194">
        <v>31000</v>
      </c>
      <c r="G70" s="265"/>
    </row>
    <row r="71" spans="1:7" s="64" customFormat="1" ht="15.75">
      <c r="A71" s="74"/>
      <c r="B71" s="77"/>
      <c r="C71" s="72"/>
      <c r="D71" s="100">
        <v>830</v>
      </c>
      <c r="E71" s="75" t="s">
        <v>234</v>
      </c>
      <c r="F71" s="78">
        <v>39900</v>
      </c>
      <c r="G71" s="260"/>
    </row>
    <row r="72" spans="1:7" s="209" customFormat="1" ht="15.75">
      <c r="A72" s="198"/>
      <c r="B72" s="85"/>
      <c r="C72" s="199">
        <v>80148</v>
      </c>
      <c r="D72" s="201"/>
      <c r="E72" s="202" t="s">
        <v>339</v>
      </c>
      <c r="F72" s="203">
        <f>SUM(F73:F74)</f>
        <v>29390</v>
      </c>
      <c r="G72" s="203">
        <f>SUM(G73:G74)</f>
        <v>0</v>
      </c>
    </row>
    <row r="73" spans="1:7" s="62" customFormat="1" ht="15.75" hidden="1">
      <c r="A73" s="70"/>
      <c r="B73" s="77"/>
      <c r="C73" s="72"/>
      <c r="D73" s="100">
        <v>690</v>
      </c>
      <c r="E73" s="75" t="s">
        <v>236</v>
      </c>
      <c r="F73" s="194">
        <v>0</v>
      </c>
      <c r="G73" s="265"/>
    </row>
    <row r="74" spans="1:7" s="64" customFormat="1" ht="15.75">
      <c r="A74" s="74"/>
      <c r="B74" s="79"/>
      <c r="C74" s="72"/>
      <c r="D74" s="100">
        <v>830</v>
      </c>
      <c r="E74" s="75" t="s">
        <v>234</v>
      </c>
      <c r="F74" s="78">
        <v>29390</v>
      </c>
      <c r="G74" s="261"/>
    </row>
    <row r="75" spans="1:7" s="62" customFormat="1" ht="15.75">
      <c r="A75" s="614" t="s">
        <v>130</v>
      </c>
      <c r="B75" s="615"/>
      <c r="C75" s="615"/>
      <c r="D75" s="615"/>
      <c r="E75" s="616"/>
      <c r="F75" s="69">
        <f>SUM(F68,F69,F72)</f>
        <v>114045</v>
      </c>
      <c r="G75" s="69">
        <f>SUM(G68,G69,G72)</f>
        <v>0</v>
      </c>
    </row>
    <row r="76" spans="1:7" s="57" customFormat="1" ht="15.75">
      <c r="A76" s="60" t="s">
        <v>33</v>
      </c>
      <c r="B76" s="184">
        <v>852</v>
      </c>
      <c r="C76" s="181"/>
      <c r="D76" s="182"/>
      <c r="E76" s="59" t="s">
        <v>131</v>
      </c>
      <c r="F76" s="56"/>
      <c r="G76" s="259"/>
    </row>
    <row r="77" spans="1:7" s="191" customFormat="1" ht="31.5">
      <c r="A77" s="198"/>
      <c r="B77" s="199"/>
      <c r="C77" s="199">
        <v>85228</v>
      </c>
      <c r="D77" s="211"/>
      <c r="E77" s="212" t="s">
        <v>132</v>
      </c>
      <c r="F77" s="203">
        <f>SUM(F78)</f>
        <v>12000</v>
      </c>
      <c r="G77" s="203">
        <f>SUM(G78)</f>
        <v>0</v>
      </c>
    </row>
    <row r="78" spans="1:7" s="62" customFormat="1" ht="15.75">
      <c r="A78" s="70"/>
      <c r="B78" s="71"/>
      <c r="C78" s="71"/>
      <c r="D78" s="102">
        <v>830</v>
      </c>
      <c r="E78" s="80" t="s">
        <v>235</v>
      </c>
      <c r="F78" s="78">
        <v>12000</v>
      </c>
      <c r="G78" s="266"/>
    </row>
    <row r="79" spans="1:7" s="62" customFormat="1" ht="15" customHeight="1">
      <c r="A79" s="614" t="s">
        <v>133</v>
      </c>
      <c r="B79" s="615"/>
      <c r="C79" s="615"/>
      <c r="D79" s="615"/>
      <c r="E79" s="616"/>
      <c r="F79" s="69">
        <f>SUM(F78)</f>
        <v>12000</v>
      </c>
      <c r="G79" s="69">
        <f>SUM(G78)</f>
        <v>0</v>
      </c>
    </row>
    <row r="80" spans="1:7" s="57" customFormat="1" ht="15.75" hidden="1">
      <c r="A80" s="60" t="s">
        <v>39</v>
      </c>
      <c r="B80" s="184">
        <v>854</v>
      </c>
      <c r="C80" s="181"/>
      <c r="D80" s="182"/>
      <c r="E80" s="59" t="s">
        <v>134</v>
      </c>
      <c r="F80" s="56"/>
      <c r="G80" s="259"/>
    </row>
    <row r="81" spans="1:7" s="191" customFormat="1" ht="15.75" hidden="1">
      <c r="A81" s="198"/>
      <c r="B81" s="199"/>
      <c r="C81" s="199">
        <v>85401</v>
      </c>
      <c r="D81" s="213"/>
      <c r="E81" s="202" t="s">
        <v>135</v>
      </c>
      <c r="F81" s="214">
        <f>SUM(F82)</f>
        <v>0</v>
      </c>
      <c r="G81" s="214">
        <f>SUM(G82)</f>
        <v>0</v>
      </c>
    </row>
    <row r="82" spans="1:7" s="62" customFormat="1" ht="15.75" hidden="1">
      <c r="A82" s="70"/>
      <c r="B82" s="71"/>
      <c r="C82" s="91"/>
      <c r="D82" s="100">
        <v>830</v>
      </c>
      <c r="E82" s="75" t="s">
        <v>234</v>
      </c>
      <c r="F82" s="194">
        <v>0</v>
      </c>
      <c r="G82" s="266"/>
    </row>
    <row r="83" spans="1:7" s="62" customFormat="1" ht="20.25" customHeight="1" hidden="1">
      <c r="A83" s="614" t="s">
        <v>136</v>
      </c>
      <c r="B83" s="615"/>
      <c r="C83" s="615"/>
      <c r="D83" s="615"/>
      <c r="E83" s="616"/>
      <c r="F83" s="69">
        <f>SUM(F82)</f>
        <v>0</v>
      </c>
      <c r="G83" s="69">
        <f>SUM(G82)</f>
        <v>0</v>
      </c>
    </row>
    <row r="84" spans="1:7" s="62" customFormat="1" ht="21" customHeight="1">
      <c r="A84" s="621" t="s">
        <v>137</v>
      </c>
      <c r="B84" s="624"/>
      <c r="C84" s="624"/>
      <c r="D84" s="624"/>
      <c r="E84" s="625"/>
      <c r="F84" s="69">
        <f>SUM(F87,F89,F91)</f>
        <v>6783173</v>
      </c>
      <c r="G84" s="69">
        <f>SUM(G87,G89,G91)</f>
        <v>0</v>
      </c>
    </row>
    <row r="85" spans="1:7" s="57" customFormat="1" ht="15.75">
      <c r="A85" s="60" t="s">
        <v>22</v>
      </c>
      <c r="B85" s="67">
        <v>758</v>
      </c>
      <c r="C85" s="67"/>
      <c r="D85" s="98"/>
      <c r="E85" s="67" t="s">
        <v>125</v>
      </c>
      <c r="F85" s="56"/>
      <c r="G85" s="259"/>
    </row>
    <row r="86" spans="1:7" s="191" customFormat="1" ht="39" customHeight="1">
      <c r="A86" s="198"/>
      <c r="B86" s="85"/>
      <c r="C86" s="85">
        <v>75801</v>
      </c>
      <c r="D86" s="105"/>
      <c r="E86" s="210" t="s">
        <v>138</v>
      </c>
      <c r="F86" s="203">
        <f>SUM(F87)</f>
        <v>3745398</v>
      </c>
      <c r="G86" s="203">
        <f>SUM(G87)</f>
        <v>0</v>
      </c>
    </row>
    <row r="87" spans="1:7" s="62" customFormat="1" ht="15.75" customHeight="1">
      <c r="A87" s="70"/>
      <c r="B87" s="84"/>
      <c r="C87" s="84"/>
      <c r="D87" s="106">
        <v>2920</v>
      </c>
      <c r="E87" s="641" t="s">
        <v>233</v>
      </c>
      <c r="F87" s="194">
        <v>3745398</v>
      </c>
      <c r="G87" s="265"/>
    </row>
    <row r="88" spans="1:7" s="64" customFormat="1" ht="15.75" hidden="1">
      <c r="A88" s="74"/>
      <c r="B88" s="86"/>
      <c r="C88" s="86"/>
      <c r="D88" s="106"/>
      <c r="E88" s="641"/>
      <c r="F88" s="78"/>
      <c r="G88" s="260"/>
    </row>
    <row r="89" spans="1:7" s="209" customFormat="1" ht="32.25" customHeight="1">
      <c r="A89" s="198"/>
      <c r="B89" s="85"/>
      <c r="C89" s="85">
        <v>75807</v>
      </c>
      <c r="D89" s="105"/>
      <c r="E89" s="210" t="s">
        <v>139</v>
      </c>
      <c r="F89" s="203">
        <f>SUM(F90)</f>
        <v>2958155</v>
      </c>
      <c r="G89" s="203">
        <f>SUM(G90)</f>
        <v>0</v>
      </c>
    </row>
    <row r="90" spans="1:7" s="64" customFormat="1" ht="18" customHeight="1">
      <c r="A90" s="74"/>
      <c r="B90" s="86"/>
      <c r="C90" s="86"/>
      <c r="D90" s="106">
        <v>2920</v>
      </c>
      <c r="E90" s="80" t="s">
        <v>233</v>
      </c>
      <c r="F90" s="78">
        <v>2958155</v>
      </c>
      <c r="G90" s="260"/>
    </row>
    <row r="91" spans="1:7" s="209" customFormat="1" ht="33.75" customHeight="1">
      <c r="A91" s="198"/>
      <c r="B91" s="85"/>
      <c r="C91" s="85">
        <v>75831</v>
      </c>
      <c r="D91" s="105"/>
      <c r="E91" s="210" t="s">
        <v>140</v>
      </c>
      <c r="F91" s="203">
        <f>SUM(F92)</f>
        <v>79620</v>
      </c>
      <c r="G91" s="203">
        <f>SUM(G92)</f>
        <v>0</v>
      </c>
    </row>
    <row r="92" spans="1:7" s="62" customFormat="1" ht="19.5" customHeight="1">
      <c r="A92" s="70"/>
      <c r="B92" s="88"/>
      <c r="C92" s="88"/>
      <c r="D92" s="108">
        <v>2920</v>
      </c>
      <c r="E92" s="183" t="s">
        <v>233</v>
      </c>
      <c r="F92" s="78">
        <v>79620</v>
      </c>
      <c r="G92" s="266"/>
    </row>
    <row r="93" spans="1:7" s="62" customFormat="1" ht="19.5" customHeight="1">
      <c r="A93" s="614" t="s">
        <v>127</v>
      </c>
      <c r="B93" s="615"/>
      <c r="C93" s="615"/>
      <c r="D93" s="615"/>
      <c r="E93" s="616"/>
      <c r="F93" s="69">
        <f>SUM(F86,F89,F91)</f>
        <v>6783173</v>
      </c>
      <c r="G93" s="69">
        <f>SUM(G86,G89,G91)</f>
        <v>0</v>
      </c>
    </row>
    <row r="94" spans="1:7" s="62" customFormat="1" ht="41.25" customHeight="1">
      <c r="A94" s="621" t="s">
        <v>141</v>
      </c>
      <c r="B94" s="624"/>
      <c r="C94" s="624"/>
      <c r="D94" s="624"/>
      <c r="E94" s="625"/>
      <c r="F94" s="69">
        <f>SUM(F98,F102,F110)</f>
        <v>2064467</v>
      </c>
      <c r="G94" s="69">
        <f>SUM(G98,G102,G110)</f>
        <v>0</v>
      </c>
    </row>
    <row r="95" spans="1:7" s="64" customFormat="1" ht="19.5" customHeight="1">
      <c r="A95" s="60" t="s">
        <v>22</v>
      </c>
      <c r="B95" s="67">
        <v>750</v>
      </c>
      <c r="C95" s="67"/>
      <c r="D95" s="98"/>
      <c r="E95" s="67" t="s">
        <v>118</v>
      </c>
      <c r="F95" s="63"/>
      <c r="G95" s="267"/>
    </row>
    <row r="96" spans="1:7" s="209" customFormat="1" ht="21" customHeight="1">
      <c r="A96" s="198"/>
      <c r="B96" s="85"/>
      <c r="C96" s="85">
        <v>75011</v>
      </c>
      <c r="D96" s="105"/>
      <c r="E96" s="210" t="s">
        <v>142</v>
      </c>
      <c r="F96" s="203">
        <f>SUM(F97)</f>
        <v>41775</v>
      </c>
      <c r="G96" s="203">
        <f>SUM(G97:G97)</f>
        <v>0</v>
      </c>
    </row>
    <row r="97" spans="1:7" s="64" customFormat="1" ht="73.5" customHeight="1">
      <c r="A97" s="381"/>
      <c r="B97" s="280"/>
      <c r="C97" s="280"/>
      <c r="D97" s="271">
        <v>2010</v>
      </c>
      <c r="E97" s="272" t="s">
        <v>440</v>
      </c>
      <c r="F97" s="380">
        <v>41775</v>
      </c>
      <c r="G97" s="376"/>
    </row>
    <row r="98" spans="1:7" s="89" customFormat="1" ht="15.75">
      <c r="A98" s="637" t="s">
        <v>119</v>
      </c>
      <c r="B98" s="638"/>
      <c r="C98" s="638"/>
      <c r="D98" s="638"/>
      <c r="E98" s="639"/>
      <c r="F98" s="377">
        <f>SUM(F96)</f>
        <v>41775</v>
      </c>
      <c r="G98" s="377">
        <f>SUM(G96)</f>
        <v>0</v>
      </c>
    </row>
    <row r="99" spans="1:7" s="57" customFormat="1" ht="51" customHeight="1">
      <c r="A99" s="443" t="s">
        <v>23</v>
      </c>
      <c r="B99" s="447">
        <v>751</v>
      </c>
      <c r="C99" s="448"/>
      <c r="D99" s="449"/>
      <c r="E99" s="450" t="s">
        <v>143</v>
      </c>
      <c r="F99" s="451"/>
      <c r="G99" s="347"/>
    </row>
    <row r="100" spans="1:7" s="191" customFormat="1" ht="34.5" customHeight="1">
      <c r="A100" s="463"/>
      <c r="B100" s="464"/>
      <c r="C100" s="464">
        <v>75101</v>
      </c>
      <c r="D100" s="465"/>
      <c r="E100" s="466" t="s">
        <v>144</v>
      </c>
      <c r="F100" s="349">
        <f>SUM(F101)</f>
        <v>1065</v>
      </c>
      <c r="G100" s="349">
        <f>SUM(G101)</f>
        <v>0</v>
      </c>
    </row>
    <row r="101" spans="1:7" s="64" customFormat="1" ht="75.75" customHeight="1">
      <c r="A101" s="74"/>
      <c r="B101" s="71"/>
      <c r="C101" s="91"/>
      <c r="D101" s="196">
        <v>2010</v>
      </c>
      <c r="E101" s="80" t="s">
        <v>297</v>
      </c>
      <c r="F101" s="194">
        <v>1065</v>
      </c>
      <c r="G101" s="261"/>
    </row>
    <row r="102" spans="1:7" s="62" customFormat="1" ht="18.75" customHeight="1">
      <c r="A102" s="614" t="s">
        <v>145</v>
      </c>
      <c r="B102" s="615"/>
      <c r="C102" s="615"/>
      <c r="D102" s="615"/>
      <c r="E102" s="616"/>
      <c r="F102" s="69">
        <f>SUM(F100)</f>
        <v>1065</v>
      </c>
      <c r="G102" s="69">
        <f>SUM(G100)</f>
        <v>0</v>
      </c>
    </row>
    <row r="103" spans="1:7" s="57" customFormat="1" ht="18.75" customHeight="1">
      <c r="A103" s="60" t="s">
        <v>24</v>
      </c>
      <c r="B103" s="184">
        <v>852</v>
      </c>
      <c r="C103" s="181"/>
      <c r="D103" s="182"/>
      <c r="E103" s="59" t="s">
        <v>131</v>
      </c>
      <c r="F103" s="56"/>
      <c r="G103" s="259"/>
    </row>
    <row r="104" spans="1:7" s="191" customFormat="1" ht="66.75" customHeight="1">
      <c r="A104" s="198"/>
      <c r="B104" s="199"/>
      <c r="C104" s="199">
        <v>85212</v>
      </c>
      <c r="D104" s="201"/>
      <c r="E104" s="202" t="s">
        <v>282</v>
      </c>
      <c r="F104" s="203">
        <f>SUM(F105)</f>
        <v>1934250</v>
      </c>
      <c r="G104" s="203">
        <f>SUM(G105)</f>
        <v>0</v>
      </c>
    </row>
    <row r="105" spans="1:7" s="62" customFormat="1" ht="75" customHeight="1">
      <c r="A105" s="70"/>
      <c r="B105" s="71"/>
      <c r="C105" s="91"/>
      <c r="D105" s="100">
        <v>2010</v>
      </c>
      <c r="E105" s="75" t="s">
        <v>440</v>
      </c>
      <c r="F105" s="194">
        <v>1934250</v>
      </c>
      <c r="G105" s="265"/>
    </row>
    <row r="106" spans="1:7" s="209" customFormat="1" ht="95.25" customHeight="1">
      <c r="A106" s="198"/>
      <c r="B106" s="199"/>
      <c r="C106" s="199">
        <v>85213</v>
      </c>
      <c r="D106" s="201"/>
      <c r="E106" s="202" t="s">
        <v>442</v>
      </c>
      <c r="F106" s="203">
        <f>SUM(F107)</f>
        <v>17772</v>
      </c>
      <c r="G106" s="203">
        <f>SUM(G107)</f>
        <v>0</v>
      </c>
    </row>
    <row r="107" spans="1:7" s="62" customFormat="1" ht="75" customHeight="1">
      <c r="A107" s="70"/>
      <c r="B107" s="71"/>
      <c r="C107" s="91"/>
      <c r="D107" s="100">
        <v>2010</v>
      </c>
      <c r="E107" s="75" t="s">
        <v>440</v>
      </c>
      <c r="F107" s="194">
        <v>17772</v>
      </c>
      <c r="G107" s="265"/>
    </row>
    <row r="108" spans="1:7" s="209" customFormat="1" ht="50.25" customHeight="1">
      <c r="A108" s="307"/>
      <c r="B108" s="199"/>
      <c r="C108" s="199">
        <v>85214</v>
      </c>
      <c r="D108" s="211"/>
      <c r="E108" s="202" t="s">
        <v>443</v>
      </c>
      <c r="F108" s="203">
        <f>SUM(F109)</f>
        <v>69605</v>
      </c>
      <c r="G108" s="203">
        <f>SUM(G109)</f>
        <v>0</v>
      </c>
    </row>
    <row r="109" spans="1:7" s="62" customFormat="1" ht="75">
      <c r="A109" s="278"/>
      <c r="B109" s="279"/>
      <c r="C109" s="280"/>
      <c r="D109" s="271">
        <v>2010</v>
      </c>
      <c r="E109" s="272" t="s">
        <v>441</v>
      </c>
      <c r="F109" s="273">
        <v>69605</v>
      </c>
      <c r="G109" s="266"/>
    </row>
    <row r="110" spans="1:7" s="62" customFormat="1" ht="119.25" customHeight="1">
      <c r="A110" s="614" t="s">
        <v>133</v>
      </c>
      <c r="B110" s="615"/>
      <c r="C110" s="615"/>
      <c r="D110" s="615"/>
      <c r="E110" s="616"/>
      <c r="F110" s="69">
        <f>SUM(F104,F106,F108)</f>
        <v>2021627</v>
      </c>
      <c r="G110" s="69">
        <f>SUM(G104,G106,G108)</f>
        <v>0</v>
      </c>
    </row>
    <row r="111" spans="1:7" s="62" customFormat="1" ht="27.75" customHeight="1">
      <c r="A111" s="621" t="s">
        <v>146</v>
      </c>
      <c r="B111" s="624"/>
      <c r="C111" s="624"/>
      <c r="D111" s="624"/>
      <c r="E111" s="625"/>
      <c r="F111" s="69">
        <f>SUM(F115,F123,F128,F132)</f>
        <v>458147</v>
      </c>
      <c r="G111" s="69">
        <f>SUM(G115,G123,G128,G132)</f>
        <v>166500</v>
      </c>
    </row>
    <row r="112" spans="1:7" s="57" customFormat="1" ht="18" customHeight="1">
      <c r="A112" s="60" t="s">
        <v>22</v>
      </c>
      <c r="B112" s="59">
        <v>801</v>
      </c>
      <c r="C112" s="181"/>
      <c r="D112" s="182"/>
      <c r="E112" s="59" t="s">
        <v>128</v>
      </c>
      <c r="F112" s="56"/>
      <c r="G112" s="259"/>
    </row>
    <row r="113" spans="1:7" s="191" customFormat="1" ht="18.75" customHeight="1">
      <c r="A113" s="198"/>
      <c r="B113" s="199"/>
      <c r="C113" s="199">
        <v>80195</v>
      </c>
      <c r="D113" s="201"/>
      <c r="E113" s="202" t="s">
        <v>114</v>
      </c>
      <c r="F113" s="203">
        <f>SUM(F114)</f>
        <v>16162</v>
      </c>
      <c r="G113" s="203">
        <f>SUM(G114)</f>
        <v>0</v>
      </c>
    </row>
    <row r="114" spans="1:7" s="62" customFormat="1" ht="49.5" customHeight="1">
      <c r="A114" s="278"/>
      <c r="B114" s="279"/>
      <c r="C114" s="280"/>
      <c r="D114" s="271">
        <v>2030</v>
      </c>
      <c r="E114" s="272" t="s">
        <v>253</v>
      </c>
      <c r="F114" s="273">
        <v>16162</v>
      </c>
      <c r="G114" s="266"/>
    </row>
    <row r="115" spans="1:7" s="62" customFormat="1" ht="16.5" customHeight="1">
      <c r="A115" s="614" t="s">
        <v>130</v>
      </c>
      <c r="B115" s="615"/>
      <c r="C115" s="615"/>
      <c r="D115" s="615"/>
      <c r="E115" s="616"/>
      <c r="F115" s="69">
        <f>SUM(F113)</f>
        <v>16162</v>
      </c>
      <c r="G115" s="69">
        <f>SUM(G113)</f>
        <v>0</v>
      </c>
    </row>
    <row r="116" spans="1:7" s="57" customFormat="1" ht="18" customHeight="1">
      <c r="A116" s="60" t="s">
        <v>23</v>
      </c>
      <c r="B116" s="59">
        <v>852</v>
      </c>
      <c r="C116" s="181"/>
      <c r="D116" s="182"/>
      <c r="E116" s="59" t="s">
        <v>131</v>
      </c>
      <c r="F116" s="56"/>
      <c r="G116" s="259"/>
    </row>
    <row r="117" spans="1:7" s="191" customFormat="1" ht="47.25" customHeight="1">
      <c r="A117" s="198"/>
      <c r="B117" s="199"/>
      <c r="C117" s="199">
        <v>85214</v>
      </c>
      <c r="D117" s="201"/>
      <c r="E117" s="202" t="s">
        <v>248</v>
      </c>
      <c r="F117" s="203">
        <f>SUM(F118)</f>
        <v>150045</v>
      </c>
      <c r="G117" s="203">
        <f>SUM(G118)</f>
        <v>0</v>
      </c>
    </row>
    <row r="118" spans="1:7" s="62" customFormat="1" ht="48" customHeight="1">
      <c r="A118" s="70"/>
      <c r="B118" s="71"/>
      <c r="C118" s="91"/>
      <c r="D118" s="100">
        <v>2030</v>
      </c>
      <c r="E118" s="75" t="s">
        <v>253</v>
      </c>
      <c r="F118" s="194">
        <v>150045</v>
      </c>
      <c r="G118" s="265"/>
    </row>
    <row r="119" spans="1:7" s="209" customFormat="1" ht="18.75" customHeight="1">
      <c r="A119" s="198"/>
      <c r="B119" s="199"/>
      <c r="C119" s="199">
        <v>85219</v>
      </c>
      <c r="D119" s="201"/>
      <c r="E119" s="202" t="s">
        <v>147</v>
      </c>
      <c r="F119" s="203">
        <f>SUM(F120)</f>
        <v>87918</v>
      </c>
      <c r="G119" s="203">
        <f>SUM(G120)</f>
        <v>0</v>
      </c>
    </row>
    <row r="120" spans="1:7" s="62" customFormat="1" ht="42.75" customHeight="1">
      <c r="A120" s="70"/>
      <c r="B120" s="71"/>
      <c r="C120" s="91"/>
      <c r="D120" s="100">
        <v>2030</v>
      </c>
      <c r="E120" s="75" t="s">
        <v>254</v>
      </c>
      <c r="F120" s="194">
        <v>87918</v>
      </c>
      <c r="G120" s="265"/>
    </row>
    <row r="121" spans="1:7" s="209" customFormat="1" ht="18.75" customHeight="1">
      <c r="A121" s="198"/>
      <c r="B121" s="199"/>
      <c r="C121" s="199">
        <v>85295</v>
      </c>
      <c r="D121" s="201"/>
      <c r="E121" s="202" t="s">
        <v>114</v>
      </c>
      <c r="F121" s="203">
        <f>SUM(F122)</f>
        <v>64022</v>
      </c>
      <c r="G121" s="203">
        <f>SUM(G122)</f>
        <v>0</v>
      </c>
    </row>
    <row r="122" spans="1:7" s="62" customFormat="1" ht="45.75" customHeight="1">
      <c r="A122" s="70"/>
      <c r="B122" s="71"/>
      <c r="C122" s="91"/>
      <c r="D122" s="100">
        <v>2030</v>
      </c>
      <c r="E122" s="75" t="s">
        <v>253</v>
      </c>
      <c r="F122" s="194">
        <v>64022</v>
      </c>
      <c r="G122" s="266"/>
    </row>
    <row r="123" spans="1:7" s="62" customFormat="1" ht="16.5" customHeight="1">
      <c r="A123" s="614" t="s">
        <v>133</v>
      </c>
      <c r="B123" s="615"/>
      <c r="C123" s="615"/>
      <c r="D123" s="615"/>
      <c r="E123" s="616"/>
      <c r="F123" s="69">
        <f>SUM(F117,F119,F121)</f>
        <v>301985</v>
      </c>
      <c r="G123" s="69">
        <f>SUM(G117,G119,G121)</f>
        <v>0</v>
      </c>
    </row>
    <row r="124" spans="1:7" s="57" customFormat="1" ht="33" customHeight="1">
      <c r="A124" s="60" t="s">
        <v>24</v>
      </c>
      <c r="B124" s="59">
        <v>853</v>
      </c>
      <c r="C124" s="181"/>
      <c r="D124" s="182"/>
      <c r="E124" s="59" t="s">
        <v>153</v>
      </c>
      <c r="F124" s="56"/>
      <c r="G124" s="259"/>
    </row>
    <row r="125" spans="1:7" s="191" customFormat="1" ht="13.5" customHeight="1">
      <c r="A125" s="198"/>
      <c r="B125" s="199"/>
      <c r="C125" s="199">
        <v>85395</v>
      </c>
      <c r="D125" s="201"/>
      <c r="E125" s="202" t="s">
        <v>114</v>
      </c>
      <c r="F125" s="203">
        <f>SUM(F126:F127)</f>
        <v>140000</v>
      </c>
      <c r="G125" s="203">
        <f>SUM(G126)</f>
        <v>0</v>
      </c>
    </row>
    <row r="126" spans="1:7" s="62" customFormat="1" ht="57.75" customHeight="1">
      <c r="A126" s="70"/>
      <c r="B126" s="71"/>
      <c r="C126" s="91"/>
      <c r="D126" s="100">
        <v>2008</v>
      </c>
      <c r="E126" s="75" t="s">
        <v>429</v>
      </c>
      <c r="F126" s="194">
        <v>136000</v>
      </c>
      <c r="G126" s="264"/>
    </row>
    <row r="127" spans="1:7" s="62" customFormat="1" ht="57.75" customHeight="1">
      <c r="A127" s="70"/>
      <c r="B127" s="71"/>
      <c r="C127" s="91"/>
      <c r="D127" s="100">
        <v>2009</v>
      </c>
      <c r="E127" s="75" t="s">
        <v>430</v>
      </c>
      <c r="F127" s="194">
        <v>4000</v>
      </c>
      <c r="G127" s="264"/>
    </row>
    <row r="128" spans="1:7" s="62" customFormat="1" ht="16.5" customHeight="1">
      <c r="A128" s="614" t="s">
        <v>156</v>
      </c>
      <c r="B128" s="615"/>
      <c r="C128" s="615"/>
      <c r="D128" s="615"/>
      <c r="E128" s="616"/>
      <c r="F128" s="69">
        <f>SUM(F125)</f>
        <v>140000</v>
      </c>
      <c r="G128" s="69">
        <f>SUM(G125)</f>
        <v>0</v>
      </c>
    </row>
    <row r="129" spans="1:7" s="57" customFormat="1" ht="18" customHeight="1">
      <c r="A129" s="60" t="s">
        <v>13</v>
      </c>
      <c r="B129" s="59">
        <v>926</v>
      </c>
      <c r="C129" s="181"/>
      <c r="D129" s="182"/>
      <c r="E129" s="59" t="s">
        <v>224</v>
      </c>
      <c r="F129" s="56"/>
      <c r="G129" s="259"/>
    </row>
    <row r="130" spans="1:7" s="191" customFormat="1" ht="13.5" customHeight="1">
      <c r="A130" s="198"/>
      <c r="B130" s="199"/>
      <c r="C130" s="199">
        <v>92601</v>
      </c>
      <c r="D130" s="201"/>
      <c r="E130" s="202" t="s">
        <v>419</v>
      </c>
      <c r="F130" s="203">
        <f>SUM(F131)</f>
        <v>0</v>
      </c>
      <c r="G130" s="203">
        <f>SUM(G131)</f>
        <v>166500</v>
      </c>
    </row>
    <row r="131" spans="1:7" s="62" customFormat="1" ht="57.75" customHeight="1">
      <c r="A131" s="70"/>
      <c r="B131" s="71"/>
      <c r="C131" s="91"/>
      <c r="D131" s="100">
        <v>6330</v>
      </c>
      <c r="E131" s="75" t="s">
        <v>444</v>
      </c>
      <c r="F131" s="194">
        <v>0</v>
      </c>
      <c r="G131" s="264">
        <v>166500</v>
      </c>
    </row>
    <row r="132" spans="1:7" s="62" customFormat="1" ht="16.5" customHeight="1">
      <c r="A132" s="614" t="s">
        <v>425</v>
      </c>
      <c r="B132" s="615"/>
      <c r="C132" s="615"/>
      <c r="D132" s="615"/>
      <c r="E132" s="616"/>
      <c r="F132" s="69">
        <f>SUM(F130)</f>
        <v>0</v>
      </c>
      <c r="G132" s="69">
        <f>SUM(G130)</f>
        <v>166500</v>
      </c>
    </row>
    <row r="133" spans="1:7" s="62" customFormat="1" ht="27.75" customHeight="1">
      <c r="A133" s="621" t="s">
        <v>148</v>
      </c>
      <c r="B133" s="624"/>
      <c r="C133" s="624"/>
      <c r="D133" s="624"/>
      <c r="E133" s="625"/>
      <c r="F133" s="69">
        <f>SUM(F138,F143,F148,F152)</f>
        <v>0</v>
      </c>
      <c r="G133" s="69">
        <f>SUM(G138,G143,G148,G152)</f>
        <v>1323041</v>
      </c>
    </row>
    <row r="134" spans="1:7" s="57" customFormat="1" ht="18" customHeight="1">
      <c r="A134" s="60">
        <v>1</v>
      </c>
      <c r="B134" s="59">
        <v>600</v>
      </c>
      <c r="C134" s="181"/>
      <c r="D134" s="182"/>
      <c r="E134" s="59" t="s">
        <v>149</v>
      </c>
      <c r="F134" s="56"/>
      <c r="G134" s="259"/>
    </row>
    <row r="135" spans="1:7" s="57" customFormat="1" ht="15.75">
      <c r="A135" s="74"/>
      <c r="B135" s="71"/>
      <c r="C135" s="71">
        <v>60016</v>
      </c>
      <c r="D135" s="99"/>
      <c r="E135" s="210" t="s">
        <v>150</v>
      </c>
      <c r="F135" s="254">
        <f>SUM(F136)</f>
        <v>0</v>
      </c>
      <c r="G135" s="203">
        <f>SUM(G136)</f>
        <v>956541</v>
      </c>
    </row>
    <row r="136" spans="1:7" s="62" customFormat="1" ht="93" customHeight="1">
      <c r="A136" s="70"/>
      <c r="B136" s="71"/>
      <c r="C136" s="91"/>
      <c r="D136" s="100">
        <v>6298</v>
      </c>
      <c r="E136" s="75" t="s">
        <v>435</v>
      </c>
      <c r="F136" s="76"/>
      <c r="G136" s="382">
        <v>956541</v>
      </c>
    </row>
    <row r="137" spans="1:7" s="64" customFormat="1" ht="63.75" customHeight="1" hidden="1">
      <c r="A137" s="74"/>
      <c r="B137" s="77"/>
      <c r="C137" s="72"/>
      <c r="D137" s="100"/>
      <c r="E137" s="75" t="s">
        <v>151</v>
      </c>
      <c r="F137" s="76"/>
      <c r="G137" s="348"/>
    </row>
    <row r="138" spans="1:7" s="62" customFormat="1" ht="33" customHeight="1">
      <c r="A138" s="617" t="s">
        <v>152</v>
      </c>
      <c r="B138" s="618"/>
      <c r="C138" s="618"/>
      <c r="D138" s="618"/>
      <c r="E138" s="619"/>
      <c r="F138" s="69">
        <f>SUM(F136,F137)</f>
        <v>0</v>
      </c>
      <c r="G138" s="69">
        <f>SUM(G136,G137)</f>
        <v>956541</v>
      </c>
    </row>
    <row r="139" spans="1:7" s="57" customFormat="1" ht="17.25" customHeight="1">
      <c r="A139" s="60">
        <v>2</v>
      </c>
      <c r="B139" s="59">
        <v>801</v>
      </c>
      <c r="C139" s="181"/>
      <c r="D139" s="182"/>
      <c r="E139" s="67" t="s">
        <v>128</v>
      </c>
      <c r="F139" s="56"/>
      <c r="G139" s="383"/>
    </row>
    <row r="140" spans="1:7" s="57" customFormat="1" ht="28.5" customHeight="1">
      <c r="A140" s="269"/>
      <c r="B140" s="279"/>
      <c r="C140" s="279">
        <v>80101</v>
      </c>
      <c r="D140" s="467"/>
      <c r="E140" s="468" t="s">
        <v>129</v>
      </c>
      <c r="F140" s="469">
        <f>SUM(F142)</f>
        <v>0</v>
      </c>
      <c r="G140" s="470">
        <f>SUM(G142)</f>
        <v>200000</v>
      </c>
    </row>
    <row r="141" spans="1:7" s="62" customFormat="1" ht="15.75">
      <c r="A141" s="70"/>
      <c r="B141" s="71"/>
      <c r="C141" s="91"/>
      <c r="D141" s="100">
        <v>6298</v>
      </c>
      <c r="E141" s="620" t="s">
        <v>434</v>
      </c>
      <c r="F141" s="372"/>
      <c r="G141" s="265"/>
    </row>
    <row r="142" spans="1:7" s="64" customFormat="1" ht="75.75" customHeight="1">
      <c r="A142" s="74"/>
      <c r="B142" s="77"/>
      <c r="C142" s="72"/>
      <c r="D142" s="100"/>
      <c r="E142" s="620"/>
      <c r="F142" s="78"/>
      <c r="G142" s="261">
        <v>200000</v>
      </c>
    </row>
    <row r="143" spans="1:7" s="62" customFormat="1" ht="15.75">
      <c r="A143" s="617" t="s">
        <v>130</v>
      </c>
      <c r="B143" s="618"/>
      <c r="C143" s="618"/>
      <c r="D143" s="618"/>
      <c r="E143" s="619"/>
      <c r="F143" s="69">
        <f>SUM(F140)</f>
        <v>0</v>
      </c>
      <c r="G143" s="69">
        <f>SUM(G140)</f>
        <v>200000</v>
      </c>
    </row>
    <row r="144" spans="1:7" s="57" customFormat="1" ht="31.5" hidden="1">
      <c r="A144" s="60">
        <v>3</v>
      </c>
      <c r="B144" s="184">
        <v>853</v>
      </c>
      <c r="C144" s="181"/>
      <c r="D144" s="182"/>
      <c r="E144" s="59" t="s">
        <v>153</v>
      </c>
      <c r="F144" s="56"/>
      <c r="G144" s="347"/>
    </row>
    <row r="145" spans="1:7" s="57" customFormat="1" ht="15.75" hidden="1">
      <c r="A145" s="74"/>
      <c r="B145" s="71"/>
      <c r="C145" s="71">
        <v>85333</v>
      </c>
      <c r="D145" s="195"/>
      <c r="E145" s="193" t="s">
        <v>155</v>
      </c>
      <c r="F145" s="73"/>
      <c r="G145" s="347"/>
    </row>
    <row r="146" spans="1:7" s="62" customFormat="1" ht="15.75" customHeight="1" hidden="1">
      <c r="A146" s="70"/>
      <c r="B146" s="71"/>
      <c r="C146" s="71"/>
      <c r="D146" s="103"/>
      <c r="E146" s="80" t="s">
        <v>154</v>
      </c>
      <c r="F146" s="76"/>
      <c r="G146" s="346"/>
    </row>
    <row r="147" spans="1:7" s="64" customFormat="1" ht="15.75" hidden="1">
      <c r="A147" s="74"/>
      <c r="B147" s="79"/>
      <c r="C147" s="79"/>
      <c r="D147" s="107"/>
      <c r="E147" s="81"/>
      <c r="F147" s="78"/>
      <c r="G147" s="348"/>
    </row>
    <row r="148" spans="1:7" s="62" customFormat="1" ht="15.75" customHeight="1" hidden="1">
      <c r="A148" s="617" t="s">
        <v>156</v>
      </c>
      <c r="B148" s="618"/>
      <c r="C148" s="618"/>
      <c r="D148" s="618"/>
      <c r="E148" s="619"/>
      <c r="F148" s="69">
        <f>SUM(F146)</f>
        <v>0</v>
      </c>
      <c r="G148" s="346"/>
    </row>
    <row r="149" spans="1:7" s="57" customFormat="1" ht="18" customHeight="1">
      <c r="A149" s="60">
        <v>3</v>
      </c>
      <c r="B149" s="59">
        <v>926</v>
      </c>
      <c r="C149" s="181"/>
      <c r="D149" s="182"/>
      <c r="E149" s="59" t="s">
        <v>224</v>
      </c>
      <c r="F149" s="56"/>
      <c r="G149" s="259"/>
    </row>
    <row r="150" spans="1:7" s="57" customFormat="1" ht="15.75">
      <c r="A150" s="74"/>
      <c r="B150" s="71"/>
      <c r="C150" s="71">
        <v>92601</v>
      </c>
      <c r="D150" s="99"/>
      <c r="E150" s="202" t="s">
        <v>419</v>
      </c>
      <c r="F150" s="371"/>
      <c r="G150" s="263"/>
    </row>
    <row r="151" spans="1:7" s="62" customFormat="1" ht="77.25" customHeight="1">
      <c r="A151" s="70"/>
      <c r="B151" s="71"/>
      <c r="C151" s="91"/>
      <c r="D151" s="100">
        <v>6290</v>
      </c>
      <c r="E151" s="75" t="s">
        <v>433</v>
      </c>
      <c r="F151" s="76">
        <v>0</v>
      </c>
      <c r="G151" s="266">
        <v>166500</v>
      </c>
    </row>
    <row r="152" spans="1:7" s="62" customFormat="1" ht="15.75">
      <c r="A152" s="614" t="s">
        <v>159</v>
      </c>
      <c r="B152" s="615"/>
      <c r="C152" s="615"/>
      <c r="D152" s="615"/>
      <c r="E152" s="616"/>
      <c r="F152" s="65">
        <f>SUM(F151)</f>
        <v>0</v>
      </c>
      <c r="G152" s="65">
        <f>SUM(G151)</f>
        <v>166500</v>
      </c>
    </row>
    <row r="153" spans="1:7" s="62" customFormat="1" ht="27.75" customHeight="1" hidden="1">
      <c r="A153" s="621" t="s">
        <v>148</v>
      </c>
      <c r="B153" s="622"/>
      <c r="C153" s="622"/>
      <c r="D153" s="622"/>
      <c r="E153" s="623"/>
      <c r="F153" s="69">
        <f>SUM(F158)</f>
        <v>0</v>
      </c>
      <c r="G153" s="69">
        <f>SUM(G158)</f>
        <v>0</v>
      </c>
    </row>
    <row r="154" spans="1:7" s="57" customFormat="1" ht="18" customHeight="1" hidden="1">
      <c r="A154" s="60" t="s">
        <v>22</v>
      </c>
      <c r="B154" s="59">
        <v>801</v>
      </c>
      <c r="C154" s="181"/>
      <c r="D154" s="182"/>
      <c r="E154" s="59" t="s">
        <v>128</v>
      </c>
      <c r="F154" s="56"/>
      <c r="G154" s="347"/>
    </row>
    <row r="155" spans="1:7" s="191" customFormat="1" ht="18.75" customHeight="1" hidden="1">
      <c r="A155" s="198"/>
      <c r="B155" s="199"/>
      <c r="C155" s="199">
        <v>80101</v>
      </c>
      <c r="D155" s="201"/>
      <c r="E155" s="202" t="s">
        <v>129</v>
      </c>
      <c r="F155" s="203">
        <f>SUM(F156,F157)</f>
        <v>0</v>
      </c>
      <c r="G155" s="349">
        <f>SUM(G156,G157)</f>
        <v>0</v>
      </c>
    </row>
    <row r="156" spans="1:7" s="57" customFormat="1" ht="115.5" customHeight="1" hidden="1">
      <c r="A156" s="269"/>
      <c r="B156" s="79"/>
      <c r="C156" s="270"/>
      <c r="D156" s="271">
        <v>2708</v>
      </c>
      <c r="E156" s="306" t="s">
        <v>327</v>
      </c>
      <c r="F156" s="87">
        <v>0</v>
      </c>
      <c r="G156" s="350"/>
    </row>
    <row r="157" spans="1:7" s="62" customFormat="1" ht="129.75" customHeight="1" hidden="1">
      <c r="A157" s="70"/>
      <c r="B157" s="71"/>
      <c r="C157" s="91"/>
      <c r="D157" s="100">
        <v>2709</v>
      </c>
      <c r="E157" s="286" t="s">
        <v>328</v>
      </c>
      <c r="F157" s="194">
        <v>0</v>
      </c>
      <c r="G157" s="346"/>
    </row>
    <row r="158" spans="1:7" s="62" customFormat="1" ht="16.5" customHeight="1" hidden="1">
      <c r="A158" s="614" t="s">
        <v>130</v>
      </c>
      <c r="B158" s="615"/>
      <c r="C158" s="615"/>
      <c r="D158" s="615"/>
      <c r="E158" s="616"/>
      <c r="F158" s="69">
        <f>SUM(F155)</f>
        <v>0</v>
      </c>
      <c r="G158" s="69">
        <f>SUM(G155)</f>
        <v>0</v>
      </c>
    </row>
    <row r="159" spans="1:7" s="192" customFormat="1" ht="15.75">
      <c r="A159" s="611" t="s">
        <v>160</v>
      </c>
      <c r="B159" s="612"/>
      <c r="C159" s="612"/>
      <c r="D159" s="612"/>
      <c r="E159" s="613"/>
      <c r="F159" s="65">
        <f>SUM(F12,F84,F94,F111,F133,F153)</f>
        <v>12090853</v>
      </c>
      <c r="G159" s="65">
        <f>SUM(G12,G84,G94,G111,G133,G153)</f>
        <v>1519541</v>
      </c>
    </row>
    <row r="160" spans="2:4" ht="15.75">
      <c r="B160" s="90"/>
      <c r="C160" s="90"/>
      <c r="D160" s="109"/>
    </row>
    <row r="161" spans="2:4" ht="15.75">
      <c r="B161" s="90"/>
      <c r="C161" s="90"/>
      <c r="D161" s="109"/>
    </row>
    <row r="162" spans="2:4" ht="15.75">
      <c r="B162" s="90"/>
      <c r="C162" s="90"/>
      <c r="D162" s="109"/>
    </row>
  </sheetData>
  <mergeCells count="42">
    <mergeCell ref="A93:E93"/>
    <mergeCell ref="E20:E21"/>
    <mergeCell ref="G9:G10"/>
    <mergeCell ref="E87:E88"/>
    <mergeCell ref="A84:E84"/>
    <mergeCell ref="A12:E12"/>
    <mergeCell ref="A34:E34"/>
    <mergeCell ref="A79:E79"/>
    <mergeCell ref="A83:E83"/>
    <mergeCell ref="A65:E65"/>
    <mergeCell ref="A94:E94"/>
    <mergeCell ref="A98:E98"/>
    <mergeCell ref="A111:E111"/>
    <mergeCell ref="A115:E115"/>
    <mergeCell ref="A110:E110"/>
    <mergeCell ref="A102:E102"/>
    <mergeCell ref="A61:E61"/>
    <mergeCell ref="A75:E75"/>
    <mergeCell ref="A27:E27"/>
    <mergeCell ref="E25:E26"/>
    <mergeCell ref="A7:F7"/>
    <mergeCell ref="B20:B22"/>
    <mergeCell ref="F9:F10"/>
    <mergeCell ref="A9:A10"/>
    <mergeCell ref="B9:B10"/>
    <mergeCell ref="E9:E10"/>
    <mergeCell ref="D9:D10"/>
    <mergeCell ref="C9:C10"/>
    <mergeCell ref="A17:E17"/>
    <mergeCell ref="E22:E23"/>
    <mergeCell ref="A123:E123"/>
    <mergeCell ref="E141:E142"/>
    <mergeCell ref="A138:E138"/>
    <mergeCell ref="A153:E153"/>
    <mergeCell ref="A148:E148"/>
    <mergeCell ref="A133:E133"/>
    <mergeCell ref="A132:E132"/>
    <mergeCell ref="A128:E128"/>
    <mergeCell ref="A159:E159"/>
    <mergeCell ref="A152:E152"/>
    <mergeCell ref="A143:E143"/>
    <mergeCell ref="A158:E158"/>
  </mergeCells>
  <printOptions/>
  <pageMargins left="0.5905511811023623" right="0" top="0.1968503937007874" bottom="0.1968503937007874" header="0" footer="0"/>
  <pageSetup horizontalDpi="300" verticalDpi="300" orientation="portrait" paperSize="9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2">
      <selection activeCell="D10" sqref="D10"/>
    </sheetView>
  </sheetViews>
  <sheetFormatPr defaultColWidth="9.00390625" defaultRowHeight="12.75"/>
  <cols>
    <col min="1" max="1" width="5.625" style="237" customWidth="1"/>
    <col min="2" max="2" width="4.875" style="237" bestFit="1" customWidth="1"/>
    <col min="3" max="3" width="6.25390625" style="237" bestFit="1" customWidth="1"/>
    <col min="4" max="4" width="18.875" style="237" customWidth="1"/>
    <col min="5" max="5" width="10.625" style="237" customWidth="1"/>
    <col min="6" max="6" width="11.25390625" style="243" customWidth="1"/>
    <col min="7" max="7" width="11.25390625" style="237" customWidth="1"/>
    <col min="8" max="8" width="8.75390625" style="237" customWidth="1"/>
    <col min="9" max="9" width="9.00390625" style="237" customWidth="1"/>
    <col min="10" max="10" width="2.875" style="237" customWidth="1"/>
    <col min="11" max="11" width="11.00390625" style="237" customWidth="1"/>
    <col min="12" max="12" width="12.875" style="237" customWidth="1"/>
    <col min="13" max="13" width="8.875" style="237" customWidth="1"/>
    <col min="14" max="14" width="8.75390625" style="237" bestFit="1" customWidth="1"/>
    <col min="15" max="15" width="10.25390625" style="237" customWidth="1"/>
    <col min="16" max="16" width="16.75390625" style="237" customWidth="1"/>
    <col min="17" max="16384" width="9.125" style="237" customWidth="1"/>
  </cols>
  <sheetData>
    <row r="1" spans="1:16" ht="11.25">
      <c r="A1" s="587" t="s">
        <v>343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</row>
    <row r="2" spans="1:16" ht="10.5" customHeight="1">
      <c r="A2" s="236"/>
      <c r="B2" s="236"/>
      <c r="C2" s="236"/>
      <c r="D2" s="236"/>
      <c r="E2" s="236"/>
      <c r="F2" s="241"/>
      <c r="G2" s="236"/>
      <c r="H2" s="236"/>
      <c r="I2" s="236"/>
      <c r="J2" s="236"/>
      <c r="K2" s="236"/>
      <c r="L2" s="236"/>
      <c r="M2" s="236"/>
      <c r="N2" s="236"/>
      <c r="O2" s="236"/>
      <c r="P2" s="8" t="s">
        <v>51</v>
      </c>
    </row>
    <row r="3" spans="1:16" s="238" customFormat="1" ht="19.5" customHeight="1">
      <c r="A3" s="588" t="s">
        <v>67</v>
      </c>
      <c r="B3" s="588" t="s">
        <v>14</v>
      </c>
      <c r="C3" s="588" t="s">
        <v>50</v>
      </c>
      <c r="D3" s="589" t="s">
        <v>88</v>
      </c>
      <c r="E3" s="589" t="s">
        <v>68</v>
      </c>
      <c r="F3" s="563" t="s">
        <v>342</v>
      </c>
      <c r="G3" s="555" t="s">
        <v>76</v>
      </c>
      <c r="H3" s="555"/>
      <c r="I3" s="555"/>
      <c r="J3" s="555"/>
      <c r="K3" s="555"/>
      <c r="L3" s="555"/>
      <c r="M3" s="555"/>
      <c r="N3" s="555"/>
      <c r="O3" s="590"/>
      <c r="P3" s="589" t="s">
        <v>73</v>
      </c>
    </row>
    <row r="4" spans="1:16" s="238" customFormat="1" ht="14.25" customHeight="1">
      <c r="A4" s="588"/>
      <c r="B4" s="588"/>
      <c r="C4" s="588"/>
      <c r="D4" s="589"/>
      <c r="E4" s="589"/>
      <c r="F4" s="553"/>
      <c r="G4" s="590" t="s">
        <v>341</v>
      </c>
      <c r="H4" s="589" t="s">
        <v>26</v>
      </c>
      <c r="I4" s="589"/>
      <c r="J4" s="589"/>
      <c r="K4" s="589"/>
      <c r="L4" s="589"/>
      <c r="M4" s="589" t="s">
        <v>292</v>
      </c>
      <c r="N4" s="589" t="s">
        <v>332</v>
      </c>
      <c r="O4" s="591" t="s">
        <v>347</v>
      </c>
      <c r="P4" s="589"/>
    </row>
    <row r="5" spans="1:16" s="238" customFormat="1" ht="29.25" customHeight="1">
      <c r="A5" s="588"/>
      <c r="B5" s="588"/>
      <c r="C5" s="588"/>
      <c r="D5" s="589"/>
      <c r="E5" s="589"/>
      <c r="F5" s="553"/>
      <c r="G5" s="590"/>
      <c r="H5" s="589" t="s">
        <v>93</v>
      </c>
      <c r="I5" s="589" t="s">
        <v>86</v>
      </c>
      <c r="J5" s="594" t="s">
        <v>94</v>
      </c>
      <c r="K5" s="595"/>
      <c r="L5" s="589" t="s">
        <v>87</v>
      </c>
      <c r="M5" s="589"/>
      <c r="N5" s="589"/>
      <c r="O5" s="592"/>
      <c r="P5" s="589"/>
    </row>
    <row r="6" spans="1:16" s="238" customFormat="1" ht="19.5" customHeight="1">
      <c r="A6" s="588"/>
      <c r="B6" s="588"/>
      <c r="C6" s="588"/>
      <c r="D6" s="589"/>
      <c r="E6" s="589"/>
      <c r="F6" s="553"/>
      <c r="G6" s="590"/>
      <c r="H6" s="589"/>
      <c r="I6" s="589"/>
      <c r="J6" s="558"/>
      <c r="K6" s="559"/>
      <c r="L6" s="589"/>
      <c r="M6" s="589"/>
      <c r="N6" s="589"/>
      <c r="O6" s="592"/>
      <c r="P6" s="589"/>
    </row>
    <row r="7" spans="1:16" s="238" customFormat="1" ht="3" customHeight="1">
      <c r="A7" s="588"/>
      <c r="B7" s="588"/>
      <c r="C7" s="588"/>
      <c r="D7" s="589"/>
      <c r="E7" s="589"/>
      <c r="F7" s="554"/>
      <c r="G7" s="590"/>
      <c r="H7" s="589"/>
      <c r="I7" s="589"/>
      <c r="J7" s="560"/>
      <c r="K7" s="561"/>
      <c r="L7" s="589"/>
      <c r="M7" s="589"/>
      <c r="N7" s="589"/>
      <c r="O7" s="593"/>
      <c r="P7" s="589"/>
    </row>
    <row r="8" spans="1:16" ht="9" customHeight="1">
      <c r="A8" s="239">
        <v>1</v>
      </c>
      <c r="B8" s="239">
        <v>2</v>
      </c>
      <c r="C8" s="239">
        <v>3</v>
      </c>
      <c r="D8" s="239">
        <v>4</v>
      </c>
      <c r="E8" s="239">
        <v>5</v>
      </c>
      <c r="F8" s="242">
        <v>6</v>
      </c>
      <c r="G8" s="239">
        <v>7</v>
      </c>
      <c r="H8" s="239">
        <v>8</v>
      </c>
      <c r="I8" s="239">
        <v>9</v>
      </c>
      <c r="J8" s="556">
        <v>10</v>
      </c>
      <c r="K8" s="557"/>
      <c r="L8" s="239">
        <v>11</v>
      </c>
      <c r="M8" s="239">
        <v>12</v>
      </c>
      <c r="N8" s="239">
        <v>13</v>
      </c>
      <c r="O8" s="239">
        <v>14</v>
      </c>
      <c r="P8" s="239">
        <v>15</v>
      </c>
    </row>
    <row r="9" spans="1:16" ht="99.75" customHeight="1">
      <c r="A9" s="244" t="s">
        <v>22</v>
      </c>
      <c r="B9" s="527">
        <v>10</v>
      </c>
      <c r="C9" s="526">
        <v>1010</v>
      </c>
      <c r="D9" s="529" t="s">
        <v>497</v>
      </c>
      <c r="E9" s="246">
        <v>7220000</v>
      </c>
      <c r="F9" s="246">
        <v>0</v>
      </c>
      <c r="G9" s="246">
        <v>50000</v>
      </c>
      <c r="H9" s="246">
        <v>50000</v>
      </c>
      <c r="I9" s="246">
        <v>0</v>
      </c>
      <c r="J9" s="247" t="s">
        <v>74</v>
      </c>
      <c r="K9" s="344"/>
      <c r="L9" s="246">
        <v>0</v>
      </c>
      <c r="M9" s="246">
        <v>2900000</v>
      </c>
      <c r="N9" s="246">
        <v>2700000</v>
      </c>
      <c r="O9" s="246">
        <v>1570000</v>
      </c>
      <c r="P9" s="245" t="s">
        <v>289</v>
      </c>
    </row>
    <row r="10" spans="1:16" ht="58.5" customHeight="1">
      <c r="A10" s="244" t="s">
        <v>23</v>
      </c>
      <c r="B10" s="245">
        <v>600</v>
      </c>
      <c r="C10" s="245">
        <v>60016</v>
      </c>
      <c r="D10" s="240" t="s">
        <v>504</v>
      </c>
      <c r="E10" s="246">
        <v>1025000</v>
      </c>
      <c r="F10" s="246">
        <v>13909</v>
      </c>
      <c r="G10" s="246">
        <v>500000</v>
      </c>
      <c r="H10" s="246">
        <v>0</v>
      </c>
      <c r="I10" s="246">
        <v>190000</v>
      </c>
      <c r="J10" s="247" t="s">
        <v>74</v>
      </c>
      <c r="K10" s="344"/>
      <c r="L10" s="246">
        <v>310000</v>
      </c>
      <c r="M10" s="246">
        <v>511091</v>
      </c>
      <c r="N10" s="246"/>
      <c r="O10" s="246"/>
      <c r="P10" s="245" t="s">
        <v>289</v>
      </c>
    </row>
    <row r="11" spans="1:16" ht="64.5" customHeight="1">
      <c r="A11" s="244" t="s">
        <v>24</v>
      </c>
      <c r="B11" s="245">
        <v>600</v>
      </c>
      <c r="C11" s="245">
        <v>60016</v>
      </c>
      <c r="D11" s="240" t="s">
        <v>385</v>
      </c>
      <c r="E11" s="246">
        <v>798678</v>
      </c>
      <c r="F11" s="246">
        <v>23678</v>
      </c>
      <c r="G11" s="246">
        <v>775000</v>
      </c>
      <c r="H11" s="246">
        <v>0</v>
      </c>
      <c r="I11" s="246">
        <v>345000</v>
      </c>
      <c r="J11" s="247" t="s">
        <v>74</v>
      </c>
      <c r="K11" s="344"/>
      <c r="L11" s="246">
        <v>430000</v>
      </c>
      <c r="M11" s="246">
        <v>0</v>
      </c>
      <c r="N11" s="246"/>
      <c r="O11" s="246"/>
      <c r="P11" s="245" t="s">
        <v>289</v>
      </c>
    </row>
    <row r="12" spans="1:16" ht="46.5" customHeight="1">
      <c r="A12" s="244" t="s">
        <v>13</v>
      </c>
      <c r="B12" s="245">
        <v>600</v>
      </c>
      <c r="C12" s="245">
        <v>60016</v>
      </c>
      <c r="D12" s="240" t="s">
        <v>386</v>
      </c>
      <c r="E12" s="246">
        <v>1070000</v>
      </c>
      <c r="F12" s="246">
        <v>21123</v>
      </c>
      <c r="G12" s="246">
        <v>345000</v>
      </c>
      <c r="H12" s="246">
        <v>0</v>
      </c>
      <c r="I12" s="246">
        <v>128459</v>
      </c>
      <c r="J12" s="247" t="s">
        <v>74</v>
      </c>
      <c r="K12" s="344"/>
      <c r="L12" s="246">
        <v>216541</v>
      </c>
      <c r="M12" s="246">
        <v>703877</v>
      </c>
      <c r="N12" s="246"/>
      <c r="O12" s="246"/>
      <c r="P12" s="245" t="s">
        <v>289</v>
      </c>
    </row>
    <row r="13" spans="1:16" ht="46.5" customHeight="1">
      <c r="A13" s="244" t="s">
        <v>27</v>
      </c>
      <c r="B13" s="245">
        <v>600</v>
      </c>
      <c r="C13" s="245">
        <v>60016</v>
      </c>
      <c r="D13" s="240" t="s">
        <v>473</v>
      </c>
      <c r="E13" s="246">
        <v>550141</v>
      </c>
      <c r="F13" s="246">
        <v>141</v>
      </c>
      <c r="G13" s="246">
        <v>550000</v>
      </c>
      <c r="H13" s="246">
        <v>102000</v>
      </c>
      <c r="I13" s="246">
        <v>233000</v>
      </c>
      <c r="J13" s="247" t="s">
        <v>74</v>
      </c>
      <c r="K13" s="344">
        <v>215000</v>
      </c>
      <c r="L13" s="246">
        <v>0</v>
      </c>
      <c r="M13" s="246">
        <v>0</v>
      </c>
      <c r="N13" s="246"/>
      <c r="O13" s="246"/>
      <c r="P13" s="245" t="s">
        <v>289</v>
      </c>
    </row>
    <row r="14" spans="1:16" ht="46.5" customHeight="1">
      <c r="A14" s="244" t="s">
        <v>30</v>
      </c>
      <c r="B14" s="245">
        <v>600</v>
      </c>
      <c r="C14" s="245">
        <v>60016</v>
      </c>
      <c r="D14" s="240" t="s">
        <v>465</v>
      </c>
      <c r="E14" s="246">
        <v>650000</v>
      </c>
      <c r="F14" s="246">
        <v>0</v>
      </c>
      <c r="G14" s="246">
        <v>50000</v>
      </c>
      <c r="H14" s="246">
        <v>50000</v>
      </c>
      <c r="I14" s="246">
        <v>0</v>
      </c>
      <c r="J14" s="247" t="s">
        <v>74</v>
      </c>
      <c r="K14" s="344"/>
      <c r="L14" s="246"/>
      <c r="M14" s="246">
        <v>0</v>
      </c>
      <c r="N14" s="246">
        <v>0</v>
      </c>
      <c r="O14" s="246">
        <v>600000</v>
      </c>
      <c r="P14" s="245" t="s">
        <v>289</v>
      </c>
    </row>
    <row r="15" spans="1:16" ht="38.25" customHeight="1">
      <c r="A15" s="244" t="s">
        <v>33</v>
      </c>
      <c r="B15" s="245">
        <v>750</v>
      </c>
      <c r="C15" s="245">
        <v>75023</v>
      </c>
      <c r="D15" s="240" t="s">
        <v>454</v>
      </c>
      <c r="E15" s="246">
        <v>100000</v>
      </c>
      <c r="F15" s="246">
        <v>26480</v>
      </c>
      <c r="G15" s="246">
        <v>40000</v>
      </c>
      <c r="H15" s="246">
        <v>40000</v>
      </c>
      <c r="I15" s="246"/>
      <c r="J15" s="247" t="s">
        <v>74</v>
      </c>
      <c r="K15" s="247"/>
      <c r="L15" s="246"/>
      <c r="M15" s="246">
        <v>33520</v>
      </c>
      <c r="N15" s="246"/>
      <c r="O15" s="246"/>
      <c r="P15" s="245" t="s">
        <v>289</v>
      </c>
    </row>
    <row r="16" spans="1:16" ht="41.25" customHeight="1">
      <c r="A16" s="244" t="s">
        <v>39</v>
      </c>
      <c r="B16" s="245">
        <v>801</v>
      </c>
      <c r="C16" s="245">
        <v>80101</v>
      </c>
      <c r="D16" s="240" t="s">
        <v>424</v>
      </c>
      <c r="E16" s="246">
        <v>428000</v>
      </c>
      <c r="F16" s="246">
        <v>20000</v>
      </c>
      <c r="G16" s="246">
        <v>100000</v>
      </c>
      <c r="H16" s="246">
        <v>0</v>
      </c>
      <c r="I16" s="246">
        <v>100000</v>
      </c>
      <c r="J16" s="247" t="s">
        <v>74</v>
      </c>
      <c r="K16" s="247"/>
      <c r="L16" s="246"/>
      <c r="M16" s="246">
        <v>308000</v>
      </c>
      <c r="N16" s="246"/>
      <c r="O16" s="246"/>
      <c r="P16" s="309" t="s">
        <v>289</v>
      </c>
    </row>
    <row r="17" spans="1:16" ht="66" customHeight="1">
      <c r="A17" s="244" t="s">
        <v>57</v>
      </c>
      <c r="B17" s="245">
        <v>801</v>
      </c>
      <c r="C17" s="245">
        <v>80101</v>
      </c>
      <c r="D17" s="240" t="s">
        <v>474</v>
      </c>
      <c r="E17" s="246">
        <v>880000</v>
      </c>
      <c r="F17" s="246">
        <v>16200</v>
      </c>
      <c r="G17" s="246">
        <v>333000</v>
      </c>
      <c r="H17" s="246">
        <v>0</v>
      </c>
      <c r="I17" s="246">
        <v>133000</v>
      </c>
      <c r="J17" s="247" t="s">
        <v>74</v>
      </c>
      <c r="K17" s="247"/>
      <c r="L17" s="246">
        <v>200000</v>
      </c>
      <c r="M17" s="246">
        <v>530800</v>
      </c>
      <c r="N17" s="246"/>
      <c r="O17" s="246"/>
      <c r="P17" s="245" t="s">
        <v>289</v>
      </c>
    </row>
    <row r="18" spans="1:16" ht="56.25" customHeight="1">
      <c r="A18" s="244" t="s">
        <v>109</v>
      </c>
      <c r="B18" s="245">
        <v>851</v>
      </c>
      <c r="C18" s="245">
        <v>85121</v>
      </c>
      <c r="D18" s="240" t="s">
        <v>463</v>
      </c>
      <c r="E18" s="246">
        <v>2600000</v>
      </c>
      <c r="F18" s="246">
        <v>417783</v>
      </c>
      <c r="G18" s="246">
        <v>2182217</v>
      </c>
      <c r="H18" s="246">
        <v>732217</v>
      </c>
      <c r="I18" s="246">
        <v>1450000</v>
      </c>
      <c r="J18" s="247" t="s">
        <v>74</v>
      </c>
      <c r="K18" s="247"/>
      <c r="L18" s="246"/>
      <c r="M18" s="246">
        <v>0</v>
      </c>
      <c r="N18" s="246"/>
      <c r="O18" s="246">
        <v>0</v>
      </c>
      <c r="P18" s="245" t="s">
        <v>289</v>
      </c>
    </row>
    <row r="19" spans="1:16" ht="129" customHeight="1">
      <c r="A19" s="244" t="s">
        <v>475</v>
      </c>
      <c r="B19" s="245">
        <v>921</v>
      </c>
      <c r="C19" s="245">
        <v>92105</v>
      </c>
      <c r="D19" s="240" t="s">
        <v>466</v>
      </c>
      <c r="E19" s="246">
        <v>1400000</v>
      </c>
      <c r="F19" s="246">
        <v>7930</v>
      </c>
      <c r="G19" s="246">
        <v>150000</v>
      </c>
      <c r="H19" s="246">
        <v>150000</v>
      </c>
      <c r="I19" s="246"/>
      <c r="J19" s="247" t="s">
        <v>74</v>
      </c>
      <c r="K19" s="247"/>
      <c r="L19" s="246"/>
      <c r="M19" s="246">
        <v>1242070</v>
      </c>
      <c r="N19" s="246"/>
      <c r="O19" s="246"/>
      <c r="P19" s="245" t="s">
        <v>289</v>
      </c>
    </row>
    <row r="20" spans="1:16" ht="102" customHeight="1">
      <c r="A20" s="244" t="s">
        <v>476</v>
      </c>
      <c r="B20" s="245">
        <v>926</v>
      </c>
      <c r="C20" s="245">
        <v>92695</v>
      </c>
      <c r="D20" s="529" t="s">
        <v>0</v>
      </c>
      <c r="E20" s="246">
        <v>2130000</v>
      </c>
      <c r="F20" s="246">
        <v>0</v>
      </c>
      <c r="G20" s="246">
        <v>30000</v>
      </c>
      <c r="H20" s="246">
        <v>30000</v>
      </c>
      <c r="I20" s="246"/>
      <c r="J20" s="247" t="s">
        <v>74</v>
      </c>
      <c r="K20" s="247"/>
      <c r="L20" s="246"/>
      <c r="M20" s="246">
        <v>2100000</v>
      </c>
      <c r="N20" s="246">
        <v>0</v>
      </c>
      <c r="O20" s="246"/>
      <c r="P20" s="245" t="s">
        <v>289</v>
      </c>
    </row>
    <row r="21" spans="1:16" ht="22.5" customHeight="1">
      <c r="A21" s="562" t="s">
        <v>92</v>
      </c>
      <c r="B21" s="562"/>
      <c r="C21" s="562"/>
      <c r="D21" s="562"/>
      <c r="E21" s="246">
        <f>SUM(E9:E20)</f>
        <v>18851819</v>
      </c>
      <c r="F21" s="246">
        <f>SUM(F9:F20)</f>
        <v>547244</v>
      </c>
      <c r="G21" s="246">
        <f>SUM(G9:G20)</f>
        <v>5105217</v>
      </c>
      <c r="H21" s="246">
        <f>SUM(H9:H20)</f>
        <v>1154217</v>
      </c>
      <c r="I21" s="246">
        <f>SUM(I9:I20)</f>
        <v>2579459</v>
      </c>
      <c r="J21" s="246"/>
      <c r="K21" s="246">
        <f>SUM(K9:K20)</f>
        <v>215000</v>
      </c>
      <c r="L21" s="246">
        <f>SUM(L9:L20)</f>
        <v>1156541</v>
      </c>
      <c r="M21" s="246">
        <f>SUM(M9:M20)</f>
        <v>8329358</v>
      </c>
      <c r="N21" s="246">
        <f>SUM(N9:N20)</f>
        <v>2700000</v>
      </c>
      <c r="O21" s="246">
        <f>SUM(O9:O20)</f>
        <v>2170000</v>
      </c>
      <c r="P21" s="248" t="s">
        <v>56</v>
      </c>
    </row>
    <row r="23" spans="1:10" ht="11.25">
      <c r="A23" s="237" t="s">
        <v>380</v>
      </c>
      <c r="J23" s="237" t="s">
        <v>302</v>
      </c>
    </row>
    <row r="24" ht="11.25">
      <c r="A24" s="237" t="s">
        <v>381</v>
      </c>
    </row>
    <row r="25" ht="11.25">
      <c r="A25" s="237" t="s">
        <v>382</v>
      </c>
    </row>
    <row r="26" ht="11.25">
      <c r="A26" s="237" t="s">
        <v>383</v>
      </c>
    </row>
    <row r="27" ht="11.25">
      <c r="A27" s="237" t="s">
        <v>384</v>
      </c>
    </row>
  </sheetData>
  <mergeCells count="20">
    <mergeCell ref="A1:P1"/>
    <mergeCell ref="A3:A7"/>
    <mergeCell ref="B3:B7"/>
    <mergeCell ref="C3:C7"/>
    <mergeCell ref="D3:D7"/>
    <mergeCell ref="P3:P7"/>
    <mergeCell ref="G4:G7"/>
    <mergeCell ref="N4:N7"/>
    <mergeCell ref="E3:E7"/>
    <mergeCell ref="O4:O7"/>
    <mergeCell ref="J5:K7"/>
    <mergeCell ref="A21:D21"/>
    <mergeCell ref="H4:L4"/>
    <mergeCell ref="H5:H7"/>
    <mergeCell ref="I5:I7"/>
    <mergeCell ref="L5:L7"/>
    <mergeCell ref="F3:F7"/>
    <mergeCell ref="G3:O3"/>
    <mergeCell ref="M4:M7"/>
    <mergeCell ref="J8:K8"/>
  </mergeCells>
  <printOptions horizontalCentered="1"/>
  <pageMargins left="0" right="0" top="0.7874015748031497" bottom="0.3937007874015748" header="0.11811023622047245" footer="0.11811023622047245"/>
  <pageSetup horizontalDpi="600" verticalDpi="600" orientation="landscape" paperSize="9" scale="90" r:id="rId1"/>
  <headerFooter alignWithMargins="0">
    <oddHeader>&amp;R&amp;9
Załącznik Nr  1
do uchwały  Nr XXXVII/196/2009
Rady Gminy  w Skarżysku Kościelnym 
z dnia 29 października 2009 r.
</oddHeader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workbookViewId="0" topLeftCell="A1">
      <selection activeCell="H12" sqref="H12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15.625" style="1" customWidth="1"/>
    <col min="5" max="5" width="12.00390625" style="1" hidden="1" customWidth="1"/>
    <col min="6" max="6" width="12.75390625" style="1" customWidth="1"/>
    <col min="7" max="8" width="10.125" style="1" customWidth="1"/>
    <col min="9" max="9" width="13.125" style="1" customWidth="1"/>
    <col min="10" max="10" width="14.375" style="1" customWidth="1"/>
    <col min="11" max="11" width="16.75390625" style="1" customWidth="1"/>
    <col min="12" max="16384" width="9.125" style="1" customWidth="1"/>
  </cols>
  <sheetData>
    <row r="1" spans="1:11" ht="18">
      <c r="A1" s="649" t="s">
        <v>348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</row>
    <row r="2" spans="1:11" ht="10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8" t="s">
        <v>51</v>
      </c>
    </row>
    <row r="3" spans="1:11" s="32" customFormat="1" ht="19.5" customHeight="1">
      <c r="A3" s="567" t="s">
        <v>67</v>
      </c>
      <c r="B3" s="567" t="s">
        <v>14</v>
      </c>
      <c r="C3" s="567" t="s">
        <v>50</v>
      </c>
      <c r="D3" s="564" t="s">
        <v>111</v>
      </c>
      <c r="E3" s="564" t="s">
        <v>68</v>
      </c>
      <c r="F3" s="564" t="s">
        <v>76</v>
      </c>
      <c r="G3" s="564"/>
      <c r="H3" s="564"/>
      <c r="I3" s="564"/>
      <c r="J3" s="564"/>
      <c r="K3" s="564" t="s">
        <v>73</v>
      </c>
    </row>
    <row r="4" spans="1:11" s="32" customFormat="1" ht="19.5" customHeight="1">
      <c r="A4" s="567"/>
      <c r="B4" s="567"/>
      <c r="C4" s="567"/>
      <c r="D4" s="564"/>
      <c r="E4" s="564"/>
      <c r="F4" s="564" t="s">
        <v>349</v>
      </c>
      <c r="G4" s="564" t="s">
        <v>26</v>
      </c>
      <c r="H4" s="564"/>
      <c r="I4" s="564"/>
      <c r="J4" s="564"/>
      <c r="K4" s="564"/>
    </row>
    <row r="5" spans="1:11" s="32" customFormat="1" ht="29.25" customHeight="1">
      <c r="A5" s="567"/>
      <c r="B5" s="567"/>
      <c r="C5" s="567"/>
      <c r="D5" s="564"/>
      <c r="E5" s="564"/>
      <c r="F5" s="564"/>
      <c r="G5" s="564" t="s">
        <v>93</v>
      </c>
      <c r="H5" s="564" t="s">
        <v>86</v>
      </c>
      <c r="I5" s="564" t="s">
        <v>469</v>
      </c>
      <c r="J5" s="564" t="s">
        <v>87</v>
      </c>
      <c r="K5" s="564"/>
    </row>
    <row r="6" spans="1:11" s="32" customFormat="1" ht="19.5" customHeight="1">
      <c r="A6" s="567"/>
      <c r="B6" s="567"/>
      <c r="C6" s="567"/>
      <c r="D6" s="564"/>
      <c r="E6" s="564"/>
      <c r="F6" s="564"/>
      <c r="G6" s="564"/>
      <c r="H6" s="564"/>
      <c r="I6" s="564"/>
      <c r="J6" s="564"/>
      <c r="K6" s="564"/>
    </row>
    <row r="7" spans="1:11" s="32" customFormat="1" ht="19.5" customHeight="1">
      <c r="A7" s="567"/>
      <c r="B7" s="567"/>
      <c r="C7" s="567"/>
      <c r="D7" s="564"/>
      <c r="E7" s="564"/>
      <c r="F7" s="564"/>
      <c r="G7" s="564"/>
      <c r="H7" s="564"/>
      <c r="I7" s="564"/>
      <c r="J7" s="564"/>
      <c r="K7" s="564"/>
    </row>
    <row r="8" spans="1:11" ht="7.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5</v>
      </c>
      <c r="G8" s="14">
        <v>6</v>
      </c>
      <c r="H8" s="14">
        <v>7</v>
      </c>
      <c r="I8" s="14">
        <v>8</v>
      </c>
      <c r="J8" s="14">
        <v>9</v>
      </c>
      <c r="K8" s="14">
        <v>10</v>
      </c>
    </row>
    <row r="9" spans="1:11" s="32" customFormat="1" ht="51" customHeight="1">
      <c r="A9" s="351">
        <v>1</v>
      </c>
      <c r="B9" s="229">
        <v>600</v>
      </c>
      <c r="C9" s="229">
        <v>60014</v>
      </c>
      <c r="D9" s="352" t="s">
        <v>405</v>
      </c>
      <c r="E9" s="351"/>
      <c r="F9" s="232">
        <v>90000</v>
      </c>
      <c r="G9" s="232">
        <v>90000</v>
      </c>
      <c r="H9" s="351"/>
      <c r="I9" s="33" t="s">
        <v>74</v>
      </c>
      <c r="J9" s="351"/>
      <c r="K9" s="16" t="s">
        <v>289</v>
      </c>
    </row>
    <row r="10" spans="1:11" s="32" customFormat="1" ht="51" customHeight="1">
      <c r="A10" s="351">
        <v>2</v>
      </c>
      <c r="B10" s="229">
        <v>750</v>
      </c>
      <c r="C10" s="229">
        <v>75023</v>
      </c>
      <c r="D10" s="352" t="s">
        <v>468</v>
      </c>
      <c r="E10" s="351"/>
      <c r="F10" s="232">
        <v>12000</v>
      </c>
      <c r="G10" s="232">
        <v>12000</v>
      </c>
      <c r="H10" s="351"/>
      <c r="I10" s="33" t="s">
        <v>74</v>
      </c>
      <c r="J10" s="351"/>
      <c r="K10" s="16" t="s">
        <v>289</v>
      </c>
    </row>
    <row r="11" spans="1:11" s="32" customFormat="1" ht="51" customHeight="1">
      <c r="A11" s="351">
        <v>3</v>
      </c>
      <c r="B11" s="229">
        <v>750</v>
      </c>
      <c r="C11" s="229">
        <v>75023</v>
      </c>
      <c r="D11" s="352" t="s">
        <v>489</v>
      </c>
      <c r="E11" s="351"/>
      <c r="F11" s="232">
        <v>5000</v>
      </c>
      <c r="G11" s="232">
        <v>5000</v>
      </c>
      <c r="H11" s="351"/>
      <c r="I11" s="33" t="s">
        <v>74</v>
      </c>
      <c r="J11" s="351"/>
      <c r="K11" s="16" t="s">
        <v>289</v>
      </c>
    </row>
    <row r="12" spans="1:11" ht="51">
      <c r="A12" s="29">
        <v>4</v>
      </c>
      <c r="B12" s="16">
        <v>900</v>
      </c>
      <c r="C12" s="16">
        <v>90015</v>
      </c>
      <c r="D12" s="459" t="s">
        <v>288</v>
      </c>
      <c r="E12" s="227">
        <v>20000</v>
      </c>
      <c r="F12" s="227">
        <v>133000</v>
      </c>
      <c r="G12" s="227">
        <v>133000</v>
      </c>
      <c r="H12" s="16"/>
      <c r="I12" s="33" t="s">
        <v>74</v>
      </c>
      <c r="J12" s="16"/>
      <c r="K12" s="16" t="s">
        <v>289</v>
      </c>
    </row>
    <row r="13" spans="1:11" ht="51">
      <c r="A13" s="29">
        <v>5</v>
      </c>
      <c r="B13" s="16">
        <v>900</v>
      </c>
      <c r="C13" s="16">
        <v>90095</v>
      </c>
      <c r="D13" s="459" t="s">
        <v>467</v>
      </c>
      <c r="E13" s="227">
        <v>20000</v>
      </c>
      <c r="F13" s="227">
        <v>120000</v>
      </c>
      <c r="G13" s="227">
        <v>120000</v>
      </c>
      <c r="H13" s="16"/>
      <c r="I13" s="33" t="s">
        <v>74</v>
      </c>
      <c r="J13" s="16"/>
      <c r="K13" s="16" t="s">
        <v>289</v>
      </c>
    </row>
    <row r="14" spans="1:11" ht="28.5" customHeight="1">
      <c r="A14" s="650">
        <v>6</v>
      </c>
      <c r="B14" s="645">
        <v>926</v>
      </c>
      <c r="C14" s="645">
        <v>92601</v>
      </c>
      <c r="D14" s="653" t="s">
        <v>472</v>
      </c>
      <c r="E14" s="343"/>
      <c r="F14" s="656">
        <v>1900000</v>
      </c>
      <c r="G14" s="656">
        <v>167000</v>
      </c>
      <c r="H14" s="656">
        <v>1067000</v>
      </c>
      <c r="I14" s="508" t="s">
        <v>470</v>
      </c>
      <c r="J14" s="645">
        <v>0</v>
      </c>
      <c r="K14" s="645" t="s">
        <v>289</v>
      </c>
    </row>
    <row r="15" spans="1:11" ht="28.5" customHeight="1">
      <c r="A15" s="651"/>
      <c r="B15" s="646"/>
      <c r="C15" s="646"/>
      <c r="D15" s="654"/>
      <c r="E15" s="343"/>
      <c r="F15" s="657"/>
      <c r="G15" s="657"/>
      <c r="H15" s="646"/>
      <c r="I15" s="33" t="s">
        <v>471</v>
      </c>
      <c r="J15" s="646"/>
      <c r="K15" s="646"/>
    </row>
    <row r="16" spans="1:11" ht="23.25" customHeight="1">
      <c r="A16" s="651"/>
      <c r="B16" s="646"/>
      <c r="C16" s="646"/>
      <c r="D16" s="654"/>
      <c r="E16" s="343"/>
      <c r="F16" s="657"/>
      <c r="G16" s="657"/>
      <c r="H16" s="646"/>
      <c r="I16" s="33" t="s">
        <v>455</v>
      </c>
      <c r="J16" s="646"/>
      <c r="K16" s="646"/>
    </row>
    <row r="17" spans="1:11" ht="33" customHeight="1">
      <c r="A17" s="652"/>
      <c r="B17" s="647"/>
      <c r="C17" s="647"/>
      <c r="D17" s="655"/>
      <c r="E17" s="343"/>
      <c r="F17" s="658"/>
      <c r="G17" s="658"/>
      <c r="H17" s="647"/>
      <c r="I17" s="33" t="s">
        <v>456</v>
      </c>
      <c r="J17" s="647"/>
      <c r="K17" s="647"/>
    </row>
    <row r="18" spans="1:11" ht="22.5" customHeight="1">
      <c r="A18" s="648" t="s">
        <v>92</v>
      </c>
      <c r="B18" s="648"/>
      <c r="C18" s="648"/>
      <c r="D18" s="648"/>
      <c r="E18" s="222">
        <f>SUM(E12:E13)</f>
        <v>40000</v>
      </c>
      <c r="F18" s="222">
        <f>SUM(F9:F17)</f>
        <v>2260000</v>
      </c>
      <c r="G18" s="222">
        <f>SUM(G9:G17)</f>
        <v>527000</v>
      </c>
      <c r="H18" s="222">
        <f>SUM(H12:H17)</f>
        <v>1067000</v>
      </c>
      <c r="I18" s="222">
        <f>SUM(I12:I17)</f>
        <v>0</v>
      </c>
      <c r="J18" s="222">
        <f>SUM(J12:J17)</f>
        <v>0</v>
      </c>
      <c r="K18" s="37" t="s">
        <v>56</v>
      </c>
    </row>
    <row r="20" spans="1:10" s="237" customFormat="1" ht="11.25">
      <c r="A20" s="237" t="s">
        <v>380</v>
      </c>
      <c r="F20" s="243"/>
      <c r="J20" s="237" t="s">
        <v>302</v>
      </c>
    </row>
    <row r="21" spans="1:6" s="237" customFormat="1" ht="11.25">
      <c r="A21" s="237" t="s">
        <v>381</v>
      </c>
      <c r="F21" s="243"/>
    </row>
    <row r="22" spans="1:6" s="237" customFormat="1" ht="11.25">
      <c r="A22" s="237" t="s">
        <v>382</v>
      </c>
      <c r="F22" s="243"/>
    </row>
    <row r="23" spans="1:6" s="237" customFormat="1" ht="11.25">
      <c r="A23" s="237" t="s">
        <v>383</v>
      </c>
      <c r="F23" s="243"/>
    </row>
    <row r="24" spans="1:6" s="237" customFormat="1" ht="11.25">
      <c r="A24" s="237" t="s">
        <v>384</v>
      </c>
      <c r="F24" s="243"/>
    </row>
  </sheetData>
  <mergeCells count="24">
    <mergeCell ref="G4:J4"/>
    <mergeCell ref="D14:D17"/>
    <mergeCell ref="C14:C17"/>
    <mergeCell ref="B14:B17"/>
    <mergeCell ref="E3:E7"/>
    <mergeCell ref="F14:F17"/>
    <mergeCell ref="G14:G17"/>
    <mergeCell ref="H14:H17"/>
    <mergeCell ref="J5:J7"/>
    <mergeCell ref="G5:G7"/>
    <mergeCell ref="A18:D18"/>
    <mergeCell ref="A1:K1"/>
    <mergeCell ref="A3:A7"/>
    <mergeCell ref="B3:B7"/>
    <mergeCell ref="C3:C7"/>
    <mergeCell ref="D3:D7"/>
    <mergeCell ref="F3:J3"/>
    <mergeCell ref="K3:K7"/>
    <mergeCell ref="F4:F7"/>
    <mergeCell ref="A14:A17"/>
    <mergeCell ref="H5:H7"/>
    <mergeCell ref="I5:I7"/>
    <mergeCell ref="K14:K17"/>
    <mergeCell ref="J14:J17"/>
  </mergeCells>
  <printOptions horizontalCentered="1"/>
  <pageMargins left="0.5118110236220472" right="0.3937007874015748" top="1.3779527559055118" bottom="0.7874015748031497" header="0.5118110236220472" footer="0.5118110236220472"/>
  <pageSetup fitToHeight="1" fitToWidth="1" horizontalDpi="600" verticalDpi="600" orientation="landscape" paperSize="9" scale="74" r:id="rId1"/>
  <headerFooter alignWithMargins="0">
    <oddHeader>&amp;R&amp;9
Załącznik Nr 2 
do uchwały  Nr  XXXVII/ 196 /2009 
Rady Gminy w Skarżysku Kościelnym 
z dnia 29 października 2009 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2009-10-28T14:08:52Z</cp:lastPrinted>
  <dcterms:created xsi:type="dcterms:W3CDTF">1998-12-09T13:02:10Z</dcterms:created>
  <dcterms:modified xsi:type="dcterms:W3CDTF">2009-10-28T15:00:05Z</dcterms:modified>
  <cp:category/>
  <cp:version/>
  <cp:contentType/>
  <cp:contentStatus/>
</cp:coreProperties>
</file>